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7575" tabRatio="738" activeTab="0"/>
  </bookViews>
  <sheets>
    <sheet name="дрессаж техно" sheetId="1" r:id="rId1"/>
    <sheet name="марафон MY " sheetId="2" r:id="rId2"/>
    <sheet name="паркур  ТР" sheetId="3" r:id="rId3"/>
    <sheet name="по трем дням" sheetId="4" r:id="rId4"/>
    <sheet name="Протокол колеи" sheetId="5" r:id="rId5"/>
    <sheet name="выводка" sheetId="6" r:id="rId6"/>
  </sheets>
  <definedNames>
    <definedName name="_xlnm.Print_Titles" localSheetId="5">'выводка'!$9:$9</definedName>
    <definedName name="_xlnm.Print_Titles" localSheetId="0">'дрессаж техно'!$10:$10</definedName>
    <definedName name="_xlnm.Print_Titles" localSheetId="1">'марафон MY '!$9:$10</definedName>
    <definedName name="_xlnm.Print_Titles" localSheetId="2">'паркур  ТР'!$9:$10</definedName>
    <definedName name="_xlnm.Print_Titles" localSheetId="3">'по трем дням'!$9:$10</definedName>
    <definedName name="_xlnm.Print_Area" localSheetId="5">'выводка'!$A$3:$O$41</definedName>
    <definedName name="_xlnm.Print_Area" localSheetId="0">'дрессаж техно'!$A$1:$AR$49</definedName>
    <definedName name="_xlnm.Print_Area" localSheetId="1">'марафон MY '!$A$1:$AR$44</definedName>
    <definedName name="_xlnm.Print_Area" localSheetId="2">'паркур  ТР'!$A$1:$Y$48</definedName>
    <definedName name="_xlnm.Print_Area" localSheetId="3">'по трем дням'!$A$1:$Z$48</definedName>
    <definedName name="_xlnm.Print_Area" localSheetId="4">'Протокол колеи'!$A$1:$M$42</definedName>
  </definedNames>
  <calcPr fullCalcOnLoad="1"/>
</workbook>
</file>

<file path=xl/sharedStrings.xml><?xml version="1.0" encoding="utf-8"?>
<sst xmlns="http://schemas.openxmlformats.org/spreadsheetml/2006/main" count="1842" uniqueCount="439">
  <si>
    <t>№ п/п</t>
  </si>
  <si>
    <t>№ лошади</t>
  </si>
  <si>
    <t>Рег.№</t>
  </si>
  <si>
    <t>Звание, разряд</t>
  </si>
  <si>
    <t>Владелец</t>
  </si>
  <si>
    <t>Команда, регион</t>
  </si>
  <si>
    <t>Отметка ветеринарной инспекции</t>
  </si>
  <si>
    <t>Место</t>
  </si>
  <si>
    <t>Время</t>
  </si>
  <si>
    <r>
      <t xml:space="preserve">Фамилия, </t>
    </r>
    <r>
      <rPr>
        <sz val="9"/>
        <rFont val="Verdana"/>
        <family val="2"/>
      </rPr>
      <t>Имя спортсмена</t>
    </r>
  </si>
  <si>
    <r>
      <t>Кличка лошади (лошадей), г.р.,</t>
    </r>
    <r>
      <rPr>
        <sz val="9"/>
        <rFont val="Verdana"/>
        <family val="2"/>
      </rPr>
      <t xml:space="preserve"> масть, пол, порода, отец, место рождения</t>
    </r>
  </si>
  <si>
    <t>Дрессаж</t>
  </si>
  <si>
    <t>Марафон</t>
  </si>
  <si>
    <t>Паркур</t>
  </si>
  <si>
    <t>003169</t>
  </si>
  <si>
    <t>Музей Орловского рысака и Русской тройки, г. Москва</t>
  </si>
  <si>
    <t xml:space="preserve">Шевченко Л. </t>
  </si>
  <si>
    <t>006908</t>
  </si>
  <si>
    <t>Главный судья</t>
  </si>
  <si>
    <t>Ветеринарный делегат</t>
  </si>
  <si>
    <t>003269</t>
  </si>
  <si>
    <t>Программа</t>
  </si>
  <si>
    <t>004778</t>
  </si>
  <si>
    <t>Беренцвейг В.</t>
  </si>
  <si>
    <t>№ экипажа</t>
  </si>
  <si>
    <t>КСК "Свечинский" Ярославская обл.</t>
  </si>
  <si>
    <t>003778</t>
  </si>
  <si>
    <t>Время старта</t>
  </si>
  <si>
    <t>C</t>
  </si>
  <si>
    <r>
      <t xml:space="preserve">ШЕВЧЕНКО 
</t>
    </r>
    <r>
      <rPr>
        <sz val="11"/>
        <color indexed="8"/>
        <rFont val="Verdana"/>
        <family val="2"/>
      </rPr>
      <t>Леонид</t>
    </r>
  </si>
  <si>
    <t>Технические результаты</t>
  </si>
  <si>
    <t>Штр.очки 
за ошибки</t>
  </si>
  <si>
    <t>Главный секретарь</t>
  </si>
  <si>
    <t>А</t>
  </si>
  <si>
    <t>Ш.О.</t>
  </si>
  <si>
    <t>Ш.о.</t>
  </si>
  <si>
    <t>Время входа</t>
  </si>
  <si>
    <t>Время выхода</t>
  </si>
  <si>
    <t>Время фазы</t>
  </si>
  <si>
    <t>Итого
штр.оч.</t>
  </si>
  <si>
    <t>Протокол ветеринарной выводки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</si>
  <si>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</si>
  <si>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006067</t>
  </si>
  <si>
    <t>МУДО ДЮСШ "Белка"</t>
  </si>
  <si>
    <t>б/р</t>
  </si>
  <si>
    <t>СДЮШОР "Белка" Московская обл</t>
  </si>
  <si>
    <r>
      <rPr>
        <b/>
        <sz val="11"/>
        <color indexed="8"/>
        <rFont val="Verdana"/>
        <family val="2"/>
      </rPr>
      <t xml:space="preserve">МАРС-02,
</t>
    </r>
    <r>
      <rPr>
        <sz val="11"/>
        <color indexed="8"/>
        <rFont val="Verdana"/>
        <family val="2"/>
      </rPr>
      <t>бул., мер., Бельг.пони, н/у, Польша</t>
    </r>
  </si>
  <si>
    <t>Ивлева И.</t>
  </si>
  <si>
    <t>008194</t>
  </si>
  <si>
    <t>CAN-1-N</t>
  </si>
  <si>
    <t>CAN-1-T</t>
  </si>
  <si>
    <t>CAN-1-L</t>
  </si>
  <si>
    <t>искл.</t>
  </si>
  <si>
    <t>Всего
ш.о.</t>
  </si>
  <si>
    <t>Беренцвейг О.</t>
  </si>
  <si>
    <t>006890</t>
  </si>
  <si>
    <t>Московский зоопарк</t>
  </si>
  <si>
    <t>002761</t>
  </si>
  <si>
    <r>
      <t xml:space="preserve">МУРАЛЕВА
</t>
    </r>
    <r>
      <rPr>
        <sz val="11"/>
        <color indexed="8"/>
        <rFont val="Verdana"/>
        <family val="2"/>
      </rPr>
      <t>Мария</t>
    </r>
  </si>
  <si>
    <t>004297</t>
  </si>
  <si>
    <t>010289</t>
  </si>
  <si>
    <t>CANP-1-L</t>
  </si>
  <si>
    <t>P</t>
  </si>
  <si>
    <t>V</t>
  </si>
  <si>
    <t>Категория</t>
  </si>
  <si>
    <t>Результаты
дрессажа</t>
  </si>
  <si>
    <t>Штр. Очки на преп</t>
  </si>
  <si>
    <t>б/м</t>
  </si>
  <si>
    <t>004122</t>
  </si>
  <si>
    <t>004501</t>
  </si>
  <si>
    <t>КСК "Левадия"</t>
  </si>
  <si>
    <t>СAN-2-T</t>
  </si>
  <si>
    <t>008744</t>
  </si>
  <si>
    <t>CANP-1-T</t>
  </si>
  <si>
    <r>
      <t xml:space="preserve">БОРОВЛЕВА
</t>
    </r>
    <r>
      <rPr>
        <sz val="11"/>
        <color indexed="8"/>
        <rFont val="Verdana"/>
        <family val="2"/>
      </rPr>
      <t>Дарья</t>
    </r>
  </si>
  <si>
    <t>МБОУ ДОД "ДЮСШ по КС" г. Коврова, Владимир.обл.</t>
  </si>
  <si>
    <t>Седова И.</t>
  </si>
  <si>
    <t>000355</t>
  </si>
  <si>
    <t>Печинкина М. (МК)</t>
  </si>
  <si>
    <t>B</t>
  </si>
  <si>
    <t>E</t>
  </si>
  <si>
    <t>по 3 судьям</t>
  </si>
  <si>
    <t>на 
оформ.</t>
  </si>
  <si>
    <r>
      <t xml:space="preserve">ПЛАХОТНИКОВ
</t>
    </r>
    <r>
      <rPr>
        <sz val="11"/>
        <color indexed="8"/>
        <rFont val="Verdana"/>
        <family val="2"/>
      </rPr>
      <t>Роман</t>
    </r>
  </si>
  <si>
    <r>
      <t xml:space="preserve">ШАРИНА
</t>
    </r>
    <r>
      <rPr>
        <sz val="11"/>
        <color indexed="8"/>
        <rFont val="Verdana"/>
        <family val="2"/>
      </rPr>
      <t>Софья</t>
    </r>
  </si>
  <si>
    <t>011489</t>
  </si>
  <si>
    <r>
      <t>ПЛОТНИКОВА</t>
    </r>
    <r>
      <rPr>
        <sz val="11"/>
        <color indexed="8"/>
        <rFont val="Verdana"/>
        <family val="2"/>
      </rPr>
      <t xml:space="preserve">
Елена</t>
    </r>
  </si>
  <si>
    <t>015798</t>
  </si>
  <si>
    <t>Тест №</t>
  </si>
  <si>
    <t>СANP-2-T</t>
  </si>
  <si>
    <t>009436</t>
  </si>
  <si>
    <t>СAN-1-T</t>
  </si>
  <si>
    <t>СAN-1-L</t>
  </si>
  <si>
    <t>СANP-1-L</t>
  </si>
  <si>
    <t>Кэшицки С. (МК)</t>
  </si>
  <si>
    <t>Итого по 2 дням</t>
  </si>
  <si>
    <t>Вып. 
Норм.</t>
  </si>
  <si>
    <r>
      <t xml:space="preserve">Фамилия, </t>
    </r>
    <r>
      <rPr>
        <sz val="11"/>
        <rFont val="Verdana"/>
        <family val="2"/>
      </rPr>
      <t>Имя спортсмена</t>
    </r>
  </si>
  <si>
    <r>
      <t>Кличка лошади (лошадей), г.р.,</t>
    </r>
    <r>
      <rPr>
        <sz val="11"/>
        <rFont val="Verdana"/>
        <family val="2"/>
      </rPr>
      <t xml:space="preserve"> масть, пол, порода, отец, место рождения</t>
    </r>
  </si>
  <si>
    <r>
      <t xml:space="preserve">БУРБАНК-06,
</t>
    </r>
    <r>
      <rPr>
        <sz val="11"/>
        <rFont val="Verdana"/>
        <family val="2"/>
      </rPr>
      <t>вор, мер., NRPS, Yk Maximus, Голландия</t>
    </r>
  </si>
  <si>
    <t>СANP-1-N</t>
  </si>
  <si>
    <t>СAN-1-N</t>
  </si>
  <si>
    <t>Время старта фаза А</t>
  </si>
  <si>
    <t>Прохорова С.</t>
  </si>
  <si>
    <t>КСК "Русский стиль", Московская обл.</t>
  </si>
  <si>
    <r>
      <t xml:space="preserve">БЕШНОВА
</t>
    </r>
    <r>
      <rPr>
        <sz val="11"/>
        <color indexed="8"/>
        <rFont val="Verdana"/>
        <family val="2"/>
      </rPr>
      <t>Людмила</t>
    </r>
  </si>
  <si>
    <t>001562</t>
  </si>
  <si>
    <t>012228</t>
  </si>
  <si>
    <t>Бешнова Л.</t>
  </si>
  <si>
    <t>012227</t>
  </si>
  <si>
    <t>009747</t>
  </si>
  <si>
    <t>009751</t>
  </si>
  <si>
    <t>009750</t>
  </si>
  <si>
    <t>008664</t>
  </si>
  <si>
    <t>011091</t>
  </si>
  <si>
    <t>012190</t>
  </si>
  <si>
    <t>КСК "Награда", Московская обл.</t>
  </si>
  <si>
    <t>24 мая 2013 г.</t>
  </si>
  <si>
    <r>
      <t xml:space="preserve">ПИКС-06,
</t>
    </r>
    <r>
      <rPr>
        <sz val="11"/>
        <rFont val="Verdana"/>
        <family val="2"/>
      </rPr>
      <t>сер., мер., уэльск., н/у, Украина</t>
    </r>
  </si>
  <si>
    <t>003503</t>
  </si>
  <si>
    <t>003403</t>
  </si>
  <si>
    <t>010200</t>
  </si>
  <si>
    <t>СДЮСШОР "Белка" Московская обл</t>
  </si>
  <si>
    <r>
      <rPr>
        <b/>
        <sz val="11"/>
        <color indexed="8"/>
        <rFont val="Verdana"/>
        <family val="2"/>
      </rPr>
      <t xml:space="preserve">ТУАРЕГ-07,
</t>
    </r>
    <r>
      <rPr>
        <sz val="11"/>
        <color indexed="8"/>
        <rFont val="Verdana"/>
        <family val="2"/>
      </rPr>
      <t>вор., жер., меренс, Феннек де Си, Франция</t>
    </r>
  </si>
  <si>
    <t>Т</t>
  </si>
  <si>
    <t>СAN-2-L</t>
  </si>
  <si>
    <t>СANP-1-Т</t>
  </si>
  <si>
    <t>СANP-2-N</t>
  </si>
  <si>
    <t>Ширина колеи</t>
  </si>
  <si>
    <t>Результат по 2 дням</t>
  </si>
  <si>
    <t>010417</t>
  </si>
  <si>
    <t>ПЕРЕРЫВ</t>
  </si>
  <si>
    <t>допущен</t>
  </si>
  <si>
    <t>норма</t>
  </si>
  <si>
    <r>
      <rPr>
        <b/>
        <sz val="11"/>
        <rFont val="Verdana"/>
        <family val="2"/>
      </rPr>
      <t xml:space="preserve">БЛАГОДАРНЫЙ-09, 
</t>
    </r>
    <r>
      <rPr>
        <sz val="11"/>
        <rFont val="Verdana"/>
        <family val="2"/>
      </rPr>
      <t>сер., мер., орл.рыс., Дамаск, Хреновской к/з</t>
    </r>
  </si>
  <si>
    <t>Ширина 
колеи</t>
  </si>
  <si>
    <t>Ш.О.
за 
время</t>
  </si>
  <si>
    <t xml:space="preserve">КСК ЛЕВАДИЯ, 
Московская обл. </t>
  </si>
  <si>
    <t>Московский зоопарк, Москва</t>
  </si>
  <si>
    <r>
      <t xml:space="preserve">ЗАВЬЯЛОВА
</t>
    </r>
    <r>
      <rPr>
        <sz val="11"/>
        <color indexed="8"/>
        <rFont val="Verdana"/>
        <family val="2"/>
      </rPr>
      <t>Полина</t>
    </r>
  </si>
  <si>
    <t>024094</t>
  </si>
  <si>
    <r>
      <t xml:space="preserve">БОГДАНОВА
</t>
    </r>
    <r>
      <rPr>
        <sz val="11"/>
        <color indexed="8"/>
        <rFont val="Verdana"/>
        <family val="2"/>
      </rPr>
      <t>Эльвира</t>
    </r>
  </si>
  <si>
    <t>015089</t>
  </si>
  <si>
    <t>Муравейник Т.</t>
  </si>
  <si>
    <t>FRISO DUEHOLM-09
EASGER FAN'E VESTO HOEVE-09</t>
  </si>
  <si>
    <t>н/ст</t>
  </si>
  <si>
    <t>Результат марафона</t>
  </si>
  <si>
    <t>Результат
дрессажа</t>
  </si>
  <si>
    <t>Результат паркура</t>
  </si>
  <si>
    <t>Печинкина М. (Москва)</t>
  </si>
  <si>
    <t>Кэшицки С. (Польша)</t>
  </si>
  <si>
    <t>чв, Московская обл.</t>
  </si>
  <si>
    <t>чв, Ярославская обл.</t>
  </si>
  <si>
    <t>КСК "Верона, Московская обл.</t>
  </si>
  <si>
    <t xml:space="preserve">Главный судья </t>
  </si>
  <si>
    <t>DREWIS FAN HENSWOUDE-09</t>
  </si>
  <si>
    <t>008089</t>
  </si>
  <si>
    <t>013224</t>
  </si>
  <si>
    <t>Кирьянова О.</t>
  </si>
  <si>
    <r>
      <t xml:space="preserve">СТЕЛЛА-04,
</t>
    </r>
    <r>
      <rPr>
        <sz val="11"/>
        <color indexed="8"/>
        <rFont val="Verdana"/>
        <family val="2"/>
      </rPr>
      <t>рыж., коб., уэльск.пони., Шамрок Мистер Оливью, Голландия</t>
    </r>
  </si>
  <si>
    <t>Плахотников Р.</t>
  </si>
  <si>
    <t>013080</t>
  </si>
  <si>
    <t>013095</t>
  </si>
  <si>
    <t>Богданова Э.</t>
  </si>
  <si>
    <t>013097</t>
  </si>
  <si>
    <t>Троицкая М.</t>
  </si>
  <si>
    <t>001654</t>
  </si>
  <si>
    <r>
      <t xml:space="preserve">ДРИМ ДЭЙ-05,
</t>
    </r>
    <r>
      <rPr>
        <sz val="11"/>
        <color indexed="8"/>
        <rFont val="Verdana"/>
        <family val="2"/>
      </rPr>
      <t>булан., коб., уэслький пони, Breeton Dai, Голландия</t>
    </r>
  </si>
  <si>
    <t>012852</t>
  </si>
  <si>
    <t>009151</t>
  </si>
  <si>
    <t>Булгаков Д.</t>
  </si>
  <si>
    <r>
      <t xml:space="preserve">ХЕЛЕНА-04,
</t>
    </r>
    <r>
      <rPr>
        <sz val="11"/>
        <color indexed="8"/>
        <rFont val="Verdana"/>
        <family val="2"/>
      </rPr>
      <t>рыж., коб., уэльский пони, Moeliview Atlantis, Германия</t>
    </r>
  </si>
  <si>
    <t>013078</t>
  </si>
  <si>
    <t>012197</t>
  </si>
  <si>
    <t>010101</t>
  </si>
  <si>
    <t>006801</t>
  </si>
  <si>
    <t>013222</t>
  </si>
  <si>
    <r>
      <t xml:space="preserve">БИРМА-08,
</t>
    </r>
    <r>
      <rPr>
        <sz val="11"/>
        <color indexed="8"/>
        <rFont val="Verdana"/>
        <family val="2"/>
      </rPr>
      <t>рыж., коб., рус.тяж., Разлив, ВНИИК Рязанская обл.</t>
    </r>
  </si>
  <si>
    <t>013195</t>
  </si>
  <si>
    <t>Шурандина С.</t>
  </si>
  <si>
    <t>013079</t>
  </si>
  <si>
    <t>004197</t>
  </si>
  <si>
    <t>000895</t>
  </si>
  <si>
    <t>CAN1*-1</t>
  </si>
  <si>
    <t>CAN2*-1</t>
  </si>
  <si>
    <t>CAN3*-1</t>
  </si>
  <si>
    <t>CANP3*-1</t>
  </si>
  <si>
    <t>CANP1*-1</t>
  </si>
  <si>
    <t>CANP2*-1</t>
  </si>
  <si>
    <r>
      <t xml:space="preserve">АМЕДЕУС-08, </t>
    </r>
    <r>
      <rPr>
        <sz val="11"/>
        <color indexed="8"/>
        <rFont val="Verdana"/>
        <family val="2"/>
      </rPr>
      <t xml:space="preserve">
рыж., мер., уэльский пони, Moeliview Atlantis, Германия</t>
    </r>
  </si>
  <si>
    <t>CANP2*-2</t>
  </si>
  <si>
    <t>CAN2*-2</t>
  </si>
  <si>
    <t>013256</t>
  </si>
  <si>
    <t>013258</t>
  </si>
  <si>
    <t>3
1</t>
  </si>
  <si>
    <t>4
34</t>
  </si>
  <si>
    <t>FRISO DUEHOLM-09,
EASGER FAN'E VESTO HOEVE-09,</t>
  </si>
  <si>
    <t>МАРАФОН-05,
МАРМЕЛАД-08</t>
  </si>
  <si>
    <t>002761
008089</t>
  </si>
  <si>
    <t>013257
013259</t>
  </si>
  <si>
    <t>Московский
зоопарк</t>
  </si>
  <si>
    <t>Всероссийские соревнования по драйвингу</t>
  </si>
  <si>
    <t>23 мая 2014 г.</t>
  </si>
  <si>
    <r>
      <t xml:space="preserve">ШЕВЧЕНКО 
</t>
    </r>
    <r>
      <rPr>
        <sz val="11"/>
        <rFont val="Verdana"/>
        <family val="2"/>
      </rPr>
      <t>Леонид</t>
    </r>
  </si>
  <si>
    <r>
      <rPr>
        <b/>
        <sz val="11"/>
        <rFont val="Verdana"/>
        <family val="2"/>
      </rPr>
      <t xml:space="preserve">ВУПРАС-01, 
</t>
    </r>
    <r>
      <rPr>
        <sz val="11"/>
        <rFont val="Verdana"/>
        <family val="2"/>
      </rPr>
      <t>сер., мер., орл.рыс., Поток, Хреновской к/з</t>
    </r>
  </si>
  <si>
    <r>
      <t xml:space="preserve">ПОПОВ
</t>
    </r>
    <r>
      <rPr>
        <sz val="11"/>
        <rFont val="Verdana"/>
        <family val="2"/>
      </rPr>
      <t>Михаил</t>
    </r>
  </si>
  <si>
    <r>
      <rPr>
        <b/>
        <sz val="11"/>
        <rFont val="Verdana"/>
        <family val="2"/>
      </rPr>
      <t xml:space="preserve">ФЭЙВОРИ (ГРАНДЕС)-04, 
</t>
    </r>
    <r>
      <rPr>
        <sz val="11"/>
        <rFont val="Verdana"/>
        <family val="2"/>
      </rPr>
      <t>сер., мер., липиц., Favory Allegra, Венгрия</t>
    </r>
  </si>
  <si>
    <r>
      <t xml:space="preserve">КОВАЛЬЧУК
</t>
    </r>
    <r>
      <rPr>
        <sz val="11"/>
        <rFont val="Verdana"/>
        <family val="2"/>
      </rPr>
      <t>Елена</t>
    </r>
  </si>
  <si>
    <r>
      <rPr>
        <b/>
        <sz val="11"/>
        <rFont val="Verdana"/>
        <family val="2"/>
      </rPr>
      <t>ОСИПОВА</t>
    </r>
    <r>
      <rPr>
        <sz val="11"/>
        <rFont val="Verdana"/>
        <family val="2"/>
      </rPr>
      <t xml:space="preserve">
Алена, 1997</t>
    </r>
  </si>
  <si>
    <r>
      <rPr>
        <b/>
        <sz val="11"/>
        <rFont val="Verdana"/>
        <family val="2"/>
      </rPr>
      <t xml:space="preserve">БУРНАШ-04,
</t>
    </r>
    <r>
      <rPr>
        <sz val="11"/>
        <rFont val="Verdana"/>
        <family val="2"/>
      </rPr>
      <t>сер., мер., орл.рыс., Шторм, г. Ковров</t>
    </r>
  </si>
  <si>
    <r>
      <t xml:space="preserve">АРСЕНТЬЕВА
</t>
    </r>
    <r>
      <rPr>
        <sz val="11"/>
        <rFont val="Verdana"/>
        <family val="2"/>
      </rPr>
      <t>Анна</t>
    </r>
  </si>
  <si>
    <r>
      <rPr>
        <b/>
        <sz val="11"/>
        <rFont val="Verdana"/>
        <family val="2"/>
      </rPr>
      <t xml:space="preserve">БРАСЛЕТ-07,
</t>
    </r>
    <r>
      <rPr>
        <sz val="11"/>
        <rFont val="Verdana"/>
        <family val="2"/>
      </rPr>
      <t>рыж., мер., помесь, Лабаз, КТБ "Аванпост"</t>
    </r>
  </si>
  <si>
    <r>
      <t xml:space="preserve">ИВЛЕВА 
</t>
    </r>
    <r>
      <rPr>
        <sz val="11"/>
        <rFont val="Verdana"/>
        <family val="2"/>
      </rPr>
      <t>Инна</t>
    </r>
  </si>
  <si>
    <r>
      <t xml:space="preserve">ЗБОЕВСКАЯ
</t>
    </r>
    <r>
      <rPr>
        <sz val="11"/>
        <rFont val="Verdana"/>
        <family val="2"/>
      </rPr>
      <t>Дарья</t>
    </r>
  </si>
  <si>
    <r>
      <rPr>
        <b/>
        <sz val="11"/>
        <rFont val="Verdana"/>
        <family val="2"/>
      </rPr>
      <t xml:space="preserve">МАРАФОН-05,
</t>
    </r>
    <r>
      <rPr>
        <sz val="11"/>
        <rFont val="Verdana"/>
        <family val="2"/>
      </rPr>
      <t>вор., мер., пони, Фредди, Москва, Зоопарк</t>
    </r>
  </si>
  <si>
    <r>
      <t xml:space="preserve">КОНКИНА
</t>
    </r>
    <r>
      <rPr>
        <sz val="11"/>
        <rFont val="Verdana"/>
        <family val="2"/>
      </rPr>
      <t>Ульяна, 2001</t>
    </r>
  </si>
  <si>
    <r>
      <t xml:space="preserve">АМЕДЕУС-08, </t>
    </r>
    <r>
      <rPr>
        <sz val="11"/>
        <rFont val="Verdana"/>
        <family val="2"/>
      </rPr>
      <t xml:space="preserve">
рыж., мер., уэльский пони, Moeliview Atlantis, Германия</t>
    </r>
  </si>
  <si>
    <r>
      <t xml:space="preserve">ШАРИНА
</t>
    </r>
    <r>
      <rPr>
        <sz val="11"/>
        <rFont val="Verdana"/>
        <family val="2"/>
      </rPr>
      <t>Софья</t>
    </r>
  </si>
  <si>
    <r>
      <rPr>
        <b/>
        <sz val="11"/>
        <rFont val="Verdana"/>
        <family val="2"/>
      </rPr>
      <t xml:space="preserve">МАРС-02,
</t>
    </r>
    <r>
      <rPr>
        <sz val="11"/>
        <rFont val="Verdana"/>
        <family val="2"/>
      </rPr>
      <t>бул., мер., Бельг.пони, н/у, Польша</t>
    </r>
  </si>
  <si>
    <r>
      <t xml:space="preserve">БОГДАНОВА
</t>
    </r>
    <r>
      <rPr>
        <sz val="11"/>
        <rFont val="Verdana"/>
        <family val="2"/>
      </rPr>
      <t>Эльвира</t>
    </r>
  </si>
  <si>
    <r>
      <t xml:space="preserve">МАРАКЕШ-10,
</t>
    </r>
    <r>
      <rPr>
        <sz val="11"/>
        <rFont val="Verdana"/>
        <family val="2"/>
      </rPr>
      <t>сер., коб., араб., Арбат, Дербенский коньячный завод, Дагестан</t>
    </r>
  </si>
  <si>
    <r>
      <t xml:space="preserve">БЕШНОВА
</t>
    </r>
    <r>
      <rPr>
        <sz val="11"/>
        <rFont val="Verdana"/>
        <family val="2"/>
      </rPr>
      <t>Людмила</t>
    </r>
  </si>
  <si>
    <r>
      <rPr>
        <b/>
        <sz val="11"/>
        <rFont val="Verdana"/>
        <family val="2"/>
      </rPr>
      <t xml:space="preserve">ПУНШ-05,
</t>
    </r>
    <r>
      <rPr>
        <sz val="11"/>
        <rFont val="Verdana"/>
        <family val="2"/>
      </rPr>
      <t>сер., жер., орл.рыс., Шток, ч/х Лосева А.</t>
    </r>
  </si>
  <si>
    <r>
      <t xml:space="preserve">ЗАВЬЯЛОВА
</t>
    </r>
    <r>
      <rPr>
        <sz val="11"/>
        <rFont val="Verdana"/>
        <family val="2"/>
      </rPr>
      <t>Полина</t>
    </r>
  </si>
  <si>
    <r>
      <t xml:space="preserve">ДРИМ ДЭЙ-05,
</t>
    </r>
    <r>
      <rPr>
        <sz val="11"/>
        <rFont val="Verdana"/>
        <family val="2"/>
      </rPr>
      <t>булан., коб., уэслький пони, Breeton Dai, Голландия</t>
    </r>
  </si>
  <si>
    <r>
      <t xml:space="preserve">ИВЛЕВА
</t>
    </r>
    <r>
      <rPr>
        <sz val="11"/>
        <rFont val="Verdana"/>
        <family val="2"/>
      </rPr>
      <t>Анна</t>
    </r>
  </si>
  <si>
    <r>
      <t xml:space="preserve">ОСКАР-07,
</t>
    </r>
    <r>
      <rPr>
        <sz val="11"/>
        <rFont val="Verdana"/>
        <family val="2"/>
      </rPr>
      <t>вор., жер., пони, Кузнечик, Россия</t>
    </r>
  </si>
  <si>
    <r>
      <t xml:space="preserve">МУРАЛЕВ 
</t>
    </r>
    <r>
      <rPr>
        <sz val="11"/>
        <rFont val="Verdana"/>
        <family val="2"/>
      </rPr>
      <t>Федор</t>
    </r>
  </si>
  <si>
    <r>
      <rPr>
        <b/>
        <sz val="11"/>
        <rFont val="Verdana"/>
        <family val="2"/>
      </rPr>
      <t xml:space="preserve">МАРМЕЛАД-08,
</t>
    </r>
    <r>
      <rPr>
        <sz val="11"/>
        <rFont val="Verdana"/>
        <family val="2"/>
      </rPr>
      <t>вор., мер., шетл.пони, Марафон, Московский зоопарк</t>
    </r>
  </si>
  <si>
    <r>
      <t>ПЛОТНИКОВА</t>
    </r>
    <r>
      <rPr>
        <sz val="11"/>
        <rFont val="Verdana"/>
        <family val="2"/>
      </rPr>
      <t xml:space="preserve">
Елена</t>
    </r>
  </si>
  <si>
    <r>
      <t xml:space="preserve">ХЕЛЕНА-04,
</t>
    </r>
    <r>
      <rPr>
        <sz val="11"/>
        <rFont val="Verdana"/>
        <family val="2"/>
      </rPr>
      <t>рыж., коб., уэльский пони, Moeliview Atlantis, Германия</t>
    </r>
  </si>
  <si>
    <r>
      <t xml:space="preserve">БЕРЕСТНЕВА 
</t>
    </r>
    <r>
      <rPr>
        <sz val="11"/>
        <rFont val="Verdana"/>
        <family val="2"/>
      </rPr>
      <t>Алена</t>
    </r>
  </si>
  <si>
    <r>
      <t xml:space="preserve">ТРУФФАЛЬДИНО-09,
</t>
    </r>
    <r>
      <rPr>
        <sz val="11"/>
        <rFont val="Verdana"/>
        <family val="2"/>
      </rPr>
      <t xml:space="preserve">вор-чепрачн-чубар., мер., междупор.помесь, Амани, ч/х МО </t>
    </r>
  </si>
  <si>
    <r>
      <t xml:space="preserve">ПРОХОРОВА 
</t>
    </r>
    <r>
      <rPr>
        <sz val="11"/>
        <rFont val="Verdana"/>
        <family val="2"/>
      </rPr>
      <t>Светлана</t>
    </r>
  </si>
  <si>
    <r>
      <rPr>
        <b/>
        <sz val="11"/>
        <rFont val="Verdana"/>
        <family val="2"/>
      </rPr>
      <t xml:space="preserve">ГРОМ-06,
</t>
    </r>
    <r>
      <rPr>
        <sz val="11"/>
        <rFont val="Verdana"/>
        <family val="2"/>
      </rPr>
      <t>сер., жер., орл.рыс., Пропуск, Кушумский к/з</t>
    </r>
  </si>
  <si>
    <r>
      <t xml:space="preserve">ПОПОВА
</t>
    </r>
    <r>
      <rPr>
        <sz val="11"/>
        <rFont val="Verdana"/>
        <family val="2"/>
      </rPr>
      <t>Екатерина</t>
    </r>
  </si>
  <si>
    <r>
      <rPr>
        <b/>
        <sz val="11"/>
        <rFont val="Verdana"/>
        <family val="2"/>
      </rPr>
      <t xml:space="preserve">КОММАНДАНТ К-07,
</t>
    </r>
    <r>
      <rPr>
        <sz val="11"/>
        <rFont val="Verdana"/>
        <family val="2"/>
      </rPr>
      <t>рыж., мер., голл.тепл., Саффрдан, Голландия</t>
    </r>
  </si>
  <si>
    <r>
      <t xml:space="preserve">БИРМА-08,
</t>
    </r>
    <r>
      <rPr>
        <sz val="11"/>
        <rFont val="Verdana"/>
        <family val="2"/>
      </rPr>
      <t>рыж., коб., рус.тяж., Разлив, ВНИИК Рязанская обл.</t>
    </r>
  </si>
  <si>
    <r>
      <t xml:space="preserve">ПОДГОРНАЯ 
</t>
    </r>
    <r>
      <rPr>
        <sz val="11"/>
        <rFont val="Verdana"/>
        <family val="2"/>
      </rPr>
      <t>Татьяна</t>
    </r>
  </si>
  <si>
    <r>
      <t xml:space="preserve">КОВАЛЬЧУК
</t>
    </r>
    <r>
      <rPr>
        <sz val="11"/>
        <rFont val="Verdana"/>
        <family val="2"/>
      </rPr>
      <t>Алена</t>
    </r>
  </si>
  <si>
    <r>
      <rPr>
        <b/>
        <sz val="11"/>
        <rFont val="Verdana"/>
        <family val="2"/>
      </rPr>
      <t xml:space="preserve">EMER FAN BUUREN'S HYNSTELBLOM-09, </t>
    </r>
    <r>
      <rPr>
        <sz val="11"/>
        <rFont val="Verdana"/>
        <family val="2"/>
      </rPr>
      <t>вор., жер., фриз., Beart 411, Нидерланды</t>
    </r>
  </si>
  <si>
    <r>
      <rPr>
        <b/>
        <sz val="11"/>
        <rFont val="Verdana"/>
        <family val="2"/>
      </rPr>
      <t xml:space="preserve">САПРИКО
</t>
    </r>
    <r>
      <rPr>
        <sz val="11"/>
        <rFont val="Verdana"/>
        <family val="2"/>
      </rPr>
      <t>Екатерина, 2001</t>
    </r>
  </si>
  <si>
    <r>
      <t xml:space="preserve">ЛАШИНА
</t>
    </r>
    <r>
      <rPr>
        <sz val="11"/>
        <rFont val="Verdana"/>
        <family val="2"/>
      </rPr>
      <t>Виктория, 1999</t>
    </r>
  </si>
  <si>
    <r>
      <t xml:space="preserve">КОЗЛОВА
</t>
    </r>
    <r>
      <rPr>
        <sz val="11"/>
        <rFont val="Verdana"/>
        <family val="2"/>
      </rPr>
      <t>Екатерина</t>
    </r>
  </si>
  <si>
    <r>
      <t xml:space="preserve">ПЛАХОТНИКОВ
</t>
    </r>
    <r>
      <rPr>
        <sz val="11"/>
        <rFont val="Verdana"/>
        <family val="2"/>
      </rPr>
      <t>Роман</t>
    </r>
  </si>
  <si>
    <r>
      <t xml:space="preserve">СТЕЛЛА-04,
</t>
    </r>
    <r>
      <rPr>
        <sz val="11"/>
        <rFont val="Verdana"/>
        <family val="2"/>
      </rPr>
      <t>рыж., коб., уэльск.пони., Шамрок Мистер Оливью, Голландия</t>
    </r>
  </si>
  <si>
    <r>
      <t xml:space="preserve">МУРАЛЕВА
</t>
    </r>
    <r>
      <rPr>
        <sz val="11"/>
        <rFont val="Verdana"/>
        <family val="2"/>
      </rPr>
      <t>Мария</t>
    </r>
  </si>
  <si>
    <r>
      <t xml:space="preserve">МАГАРИНА
</t>
    </r>
    <r>
      <rPr>
        <sz val="11"/>
        <rFont val="Verdana"/>
        <family val="2"/>
      </rPr>
      <t>Ольга</t>
    </r>
  </si>
  <si>
    <r>
      <t xml:space="preserve">САПРИКО 
</t>
    </r>
    <r>
      <rPr>
        <sz val="11"/>
        <rFont val="Verdana"/>
        <family val="2"/>
      </rPr>
      <t>Анастасия, 1997</t>
    </r>
  </si>
  <si>
    <r>
      <rPr>
        <b/>
        <sz val="11"/>
        <rFont val="Verdana"/>
        <family val="2"/>
      </rPr>
      <t xml:space="preserve">ТУАРЕГ-07,
</t>
    </r>
    <r>
      <rPr>
        <sz val="11"/>
        <rFont val="Verdana"/>
        <family val="2"/>
      </rPr>
      <t>вор., жер., меренс, Феннек де Си, Франция</t>
    </r>
  </si>
  <si>
    <r>
      <t xml:space="preserve">ТРОИЦКАЯ
</t>
    </r>
    <r>
      <rPr>
        <sz val="11"/>
        <rFont val="Verdana"/>
        <family val="2"/>
      </rPr>
      <t>Марина</t>
    </r>
  </si>
  <si>
    <r>
      <t xml:space="preserve">БОНИФАЦИЙ-05,
</t>
    </r>
    <r>
      <rPr>
        <sz val="11"/>
        <rFont val="Verdana"/>
        <family val="2"/>
      </rPr>
      <t>мер., гнед., помесь, Беларусь</t>
    </r>
  </si>
  <si>
    <r>
      <t xml:space="preserve">СТЭК-07,
</t>
    </r>
    <r>
      <rPr>
        <sz val="11"/>
        <rFont val="Verdana"/>
        <family val="2"/>
      </rPr>
      <t>св-гнед., мер., трак., Эрбит, ЗАО ПЗ "Колос" Краснодарский край</t>
    </r>
  </si>
  <si>
    <r>
      <t xml:space="preserve">ЗЕНИТ-09,
</t>
    </r>
    <r>
      <rPr>
        <sz val="11"/>
        <rFont val="Verdana"/>
        <family val="2"/>
      </rPr>
      <t>сер., мер., орл.рыс., Трафарет, Чесменский к/з</t>
    </r>
  </si>
  <si>
    <t>ПИКС-06
ОСКАР-07</t>
  </si>
  <si>
    <t>008664
008194</t>
  </si>
  <si>
    <t>КСК "Левадия"
Ивлева И.</t>
  </si>
  <si>
    <t>25
28</t>
  </si>
  <si>
    <t>ПЕРЕРЫВ НА ОБЕД</t>
  </si>
  <si>
    <r>
      <t xml:space="preserve">БОРОВЛЕВА
</t>
    </r>
    <r>
      <rPr>
        <sz val="11"/>
        <rFont val="Verdana"/>
        <family val="2"/>
      </rPr>
      <t>Дарья</t>
    </r>
  </si>
  <si>
    <t>КСК "Болынтово"
Тульская обл.</t>
  </si>
  <si>
    <t>CAN2*-1-YH</t>
  </si>
  <si>
    <t>CAN1*-1-YH</t>
  </si>
  <si>
    <t>CAN2*-2-YH</t>
  </si>
  <si>
    <t>Протокол колеи</t>
  </si>
  <si>
    <t xml:space="preserve">В </t>
  </si>
  <si>
    <t>Расстояние между конусами</t>
  </si>
  <si>
    <r>
      <rPr>
        <b/>
        <sz val="11"/>
        <color indexed="8"/>
        <rFont val="Verdana"/>
        <family val="2"/>
      </rPr>
      <t xml:space="preserve">САПРИКО
</t>
    </r>
    <r>
      <rPr>
        <sz val="11"/>
        <color indexed="8"/>
        <rFont val="Verdana"/>
        <family val="2"/>
      </rPr>
      <t>Екатерина</t>
    </r>
  </si>
  <si>
    <t>дискв.</t>
  </si>
  <si>
    <r>
      <t xml:space="preserve">Фамилия, </t>
    </r>
    <r>
      <rPr>
        <sz val="9"/>
        <color indexed="8"/>
        <rFont val="Verdana"/>
        <family val="2"/>
      </rPr>
      <t>Имя спортсмена</t>
    </r>
  </si>
  <si>
    <r>
      <t>Кличка лошади (лошадей), г.р.,</t>
    </r>
    <r>
      <rPr>
        <sz val="9"/>
        <color indexed="8"/>
        <rFont val="Verdana"/>
        <family val="2"/>
      </rPr>
      <t xml:space="preserve"> масть, пол, порода, отец, место рождения</t>
    </r>
  </si>
  <si>
    <r>
      <t xml:space="preserve">ПОПОВ
</t>
    </r>
    <r>
      <rPr>
        <sz val="11"/>
        <color indexed="8"/>
        <rFont val="Verdana"/>
        <family val="2"/>
      </rPr>
      <t>Михаил</t>
    </r>
  </si>
  <si>
    <r>
      <rPr>
        <b/>
        <sz val="11"/>
        <color indexed="8"/>
        <rFont val="Verdana"/>
        <family val="2"/>
      </rPr>
      <t xml:space="preserve">ФЭЙВОРИ (ГРАНДЕС)-04, 
</t>
    </r>
    <r>
      <rPr>
        <sz val="11"/>
        <color indexed="8"/>
        <rFont val="Verdana"/>
        <family val="2"/>
      </rPr>
      <t>сер., мер., липиц., Favory Allegra, Венгрия</t>
    </r>
  </si>
  <si>
    <r>
      <t xml:space="preserve">ШЕВЧЕНКО 
</t>
    </r>
    <r>
      <rPr>
        <sz val="11"/>
        <color indexed="8"/>
        <rFont val="Verdana"/>
        <family val="2"/>
      </rPr>
      <t>Леонид</t>
    </r>
  </si>
  <si>
    <r>
      <rPr>
        <b/>
        <sz val="11"/>
        <color indexed="8"/>
        <rFont val="Verdana"/>
        <family val="2"/>
      </rPr>
      <t xml:space="preserve">ВУПРАС-01, 
</t>
    </r>
    <r>
      <rPr>
        <sz val="11"/>
        <color indexed="8"/>
        <rFont val="Verdana"/>
        <family val="2"/>
      </rPr>
      <t>сер., мер., орл.рыс., Поток, Хреновской к/з</t>
    </r>
  </si>
  <si>
    <r>
      <rPr>
        <b/>
        <sz val="11"/>
        <color indexed="8"/>
        <rFont val="Verdana"/>
        <family val="2"/>
      </rPr>
      <t>ОСИПОВА</t>
    </r>
    <r>
      <rPr>
        <sz val="11"/>
        <color indexed="8"/>
        <rFont val="Verdana"/>
        <family val="2"/>
      </rPr>
      <t xml:space="preserve">
Алена, 1997</t>
    </r>
  </si>
  <si>
    <r>
      <rPr>
        <b/>
        <sz val="11"/>
        <color indexed="8"/>
        <rFont val="Verdana"/>
        <family val="2"/>
      </rPr>
      <t xml:space="preserve">БУРНАШ-04,
</t>
    </r>
    <r>
      <rPr>
        <sz val="11"/>
        <color indexed="8"/>
        <rFont val="Verdana"/>
        <family val="2"/>
      </rPr>
      <t>сер., мер., орл.рыс., Шторм, г. Ковров</t>
    </r>
  </si>
  <si>
    <r>
      <t xml:space="preserve">АРСЕНТЬЕВА
</t>
    </r>
    <r>
      <rPr>
        <sz val="11"/>
        <color indexed="8"/>
        <rFont val="Verdana"/>
        <family val="2"/>
      </rPr>
      <t>Анна</t>
    </r>
  </si>
  <si>
    <r>
      <rPr>
        <b/>
        <sz val="11"/>
        <color indexed="8"/>
        <rFont val="Verdana"/>
        <family val="2"/>
      </rPr>
      <t xml:space="preserve">БРАСЛЕТ-07,
</t>
    </r>
    <r>
      <rPr>
        <sz val="11"/>
        <color indexed="8"/>
        <rFont val="Verdana"/>
        <family val="2"/>
      </rPr>
      <t>рыж., мер., помесь, Лабаз, КТБ "Аванпост"</t>
    </r>
  </si>
  <si>
    <r>
      <t xml:space="preserve">ИВЛЕВА 
</t>
    </r>
    <r>
      <rPr>
        <sz val="11"/>
        <color indexed="8"/>
        <rFont val="Verdana"/>
        <family val="2"/>
      </rPr>
      <t>Инна</t>
    </r>
  </si>
  <si>
    <r>
      <rPr>
        <b/>
        <sz val="11"/>
        <color indexed="8"/>
        <rFont val="Verdana"/>
        <family val="2"/>
      </rPr>
      <t xml:space="preserve">БЛАГОДАРНЫЙ-09, 
</t>
    </r>
    <r>
      <rPr>
        <sz val="11"/>
        <color indexed="8"/>
        <rFont val="Verdana"/>
        <family val="2"/>
      </rPr>
      <t>сер., мер., орл.рыс., Дамаск, Хреновской к/з</t>
    </r>
  </si>
  <si>
    <r>
      <t xml:space="preserve">КОВАЛЬЧУК
</t>
    </r>
    <r>
      <rPr>
        <sz val="11"/>
        <color indexed="8"/>
        <rFont val="Verdana"/>
        <family val="2"/>
      </rPr>
      <t>Елена</t>
    </r>
  </si>
  <si>
    <r>
      <t xml:space="preserve">БОГДАНОВА
</t>
    </r>
    <r>
      <rPr>
        <sz val="11"/>
        <color indexed="8"/>
        <rFont val="Verdana"/>
        <family val="2"/>
      </rPr>
      <t>Эльвира</t>
    </r>
  </si>
  <si>
    <r>
      <t xml:space="preserve">МАРАКЕШ-10,
</t>
    </r>
    <r>
      <rPr>
        <sz val="11"/>
        <color indexed="8"/>
        <rFont val="Verdana"/>
        <family val="2"/>
      </rPr>
      <t>сер., коб., араб., Арбат, Дербенский коньячный завод, Дагестан</t>
    </r>
  </si>
  <si>
    <r>
      <t xml:space="preserve">ПИКС-06,
</t>
    </r>
    <r>
      <rPr>
        <sz val="11"/>
        <color indexed="8"/>
        <rFont val="Verdana"/>
        <family val="2"/>
      </rPr>
      <t>сер., мер., уэльск., н/у, Украина</t>
    </r>
  </si>
  <si>
    <r>
      <t xml:space="preserve">КОНКИНА
</t>
    </r>
    <r>
      <rPr>
        <sz val="11"/>
        <color indexed="8"/>
        <rFont val="Verdana"/>
        <family val="2"/>
      </rPr>
      <t>Ульяна, 2001</t>
    </r>
  </si>
  <si>
    <r>
      <t xml:space="preserve">АМЕДЕУС-08, </t>
    </r>
    <r>
      <rPr>
        <sz val="11"/>
        <color indexed="8"/>
        <rFont val="Verdana"/>
        <family val="2"/>
      </rPr>
      <t xml:space="preserve">
рыж., мер., уэльский пони, Moeliview Atlantis, Германия</t>
    </r>
  </si>
  <si>
    <r>
      <t xml:space="preserve">МУРАЛЕВА
</t>
    </r>
    <r>
      <rPr>
        <sz val="11"/>
        <color indexed="8"/>
        <rFont val="Verdana"/>
        <family val="2"/>
      </rPr>
      <t>Мария</t>
    </r>
  </si>
  <si>
    <r>
      <t xml:space="preserve">ПОДГОРНАЯ 
</t>
    </r>
    <r>
      <rPr>
        <sz val="11"/>
        <color indexed="8"/>
        <rFont val="Verdana"/>
        <family val="2"/>
      </rPr>
      <t>Татьяна</t>
    </r>
  </si>
  <si>
    <r>
      <t xml:space="preserve">БУРБАНК-06,
</t>
    </r>
    <r>
      <rPr>
        <sz val="11"/>
        <color indexed="8"/>
        <rFont val="Verdana"/>
        <family val="2"/>
      </rPr>
      <t>вор, мер., NRPS, Yk Maximus, Голландия</t>
    </r>
  </si>
  <si>
    <r>
      <t xml:space="preserve">ШАРИНА
</t>
    </r>
    <r>
      <rPr>
        <sz val="11"/>
        <color indexed="8"/>
        <rFont val="Verdana"/>
        <family val="2"/>
      </rPr>
      <t>Софья</t>
    </r>
  </si>
  <si>
    <r>
      <rPr>
        <b/>
        <sz val="11"/>
        <color indexed="8"/>
        <rFont val="Verdana"/>
        <family val="2"/>
      </rPr>
      <t xml:space="preserve">МАРС-02,
</t>
    </r>
    <r>
      <rPr>
        <sz val="11"/>
        <color indexed="8"/>
        <rFont val="Verdana"/>
        <family val="2"/>
      </rPr>
      <t>бул., мер., Бельг.пони, н/у, Польша</t>
    </r>
  </si>
  <si>
    <r>
      <t xml:space="preserve">БЕШНОВА
</t>
    </r>
    <r>
      <rPr>
        <sz val="11"/>
        <color indexed="8"/>
        <rFont val="Verdana"/>
        <family val="2"/>
      </rPr>
      <t>Людмила</t>
    </r>
  </si>
  <si>
    <r>
      <rPr>
        <b/>
        <sz val="11"/>
        <color indexed="8"/>
        <rFont val="Verdana"/>
        <family val="2"/>
      </rPr>
      <t xml:space="preserve">ПУНШ-05,
</t>
    </r>
    <r>
      <rPr>
        <sz val="11"/>
        <color indexed="8"/>
        <rFont val="Verdana"/>
        <family val="2"/>
      </rPr>
      <t>сер., жер., орл.рыс., Шток, ч/х Лосева А.</t>
    </r>
  </si>
  <si>
    <r>
      <t>ПЛОТНИКОВА</t>
    </r>
    <r>
      <rPr>
        <sz val="11"/>
        <color indexed="8"/>
        <rFont val="Verdana"/>
        <family val="2"/>
      </rPr>
      <t xml:space="preserve">
Елена</t>
    </r>
  </si>
  <si>
    <r>
      <t xml:space="preserve">ХЕЛЕНА-04,
</t>
    </r>
    <r>
      <rPr>
        <sz val="11"/>
        <color indexed="8"/>
        <rFont val="Verdana"/>
        <family val="2"/>
      </rPr>
      <t>рыж., коб., уэльский пони, Moeliview Atlantis, Германия</t>
    </r>
  </si>
  <si>
    <r>
      <t xml:space="preserve">БЕРЕСТНЕВА 
</t>
    </r>
    <r>
      <rPr>
        <sz val="11"/>
        <color indexed="8"/>
        <rFont val="Verdana"/>
        <family val="2"/>
      </rPr>
      <t>Алена</t>
    </r>
  </si>
  <si>
    <r>
      <t xml:space="preserve">ТРУФФАЛЬДИНО-09,
</t>
    </r>
    <r>
      <rPr>
        <sz val="11"/>
        <color indexed="8"/>
        <rFont val="Verdana"/>
        <family val="2"/>
      </rPr>
      <t xml:space="preserve">вор-чепрачн-чубар., мер., междупор.помесь, Амани, ч/х МО </t>
    </r>
  </si>
  <si>
    <r>
      <t xml:space="preserve">БИРМА-08,
</t>
    </r>
    <r>
      <rPr>
        <sz val="11"/>
        <color indexed="8"/>
        <rFont val="Verdana"/>
        <family val="2"/>
      </rPr>
      <t>рыж., коб., рус.тяж., Разлив, ВНИИК Рязанская обл.</t>
    </r>
  </si>
  <si>
    <r>
      <t xml:space="preserve">КОЗЛОВА
</t>
    </r>
    <r>
      <rPr>
        <sz val="11"/>
        <color indexed="8"/>
        <rFont val="Verdana"/>
        <family val="2"/>
      </rPr>
      <t>Екатерина</t>
    </r>
  </si>
  <si>
    <r>
      <t xml:space="preserve">ОСКАР-07,
</t>
    </r>
    <r>
      <rPr>
        <sz val="11"/>
        <color indexed="8"/>
        <rFont val="Verdana"/>
        <family val="2"/>
      </rPr>
      <t>вор., жер., пони, Кузнечик, Россия</t>
    </r>
  </si>
  <si>
    <r>
      <rPr>
        <b/>
        <sz val="11"/>
        <color indexed="8"/>
        <rFont val="Verdana"/>
        <family val="2"/>
      </rPr>
      <t xml:space="preserve">МАРМЕЛАД-08,
</t>
    </r>
    <r>
      <rPr>
        <sz val="11"/>
        <color indexed="8"/>
        <rFont val="Verdana"/>
        <family val="2"/>
      </rPr>
      <t>вор., мер., шетл.пони, Марафон, Московский зоопарк</t>
    </r>
  </si>
  <si>
    <r>
      <t xml:space="preserve">КОВАЛЬЧУК
</t>
    </r>
    <r>
      <rPr>
        <sz val="11"/>
        <color indexed="8"/>
        <rFont val="Verdana"/>
        <family val="2"/>
      </rPr>
      <t>Алена</t>
    </r>
  </si>
  <si>
    <r>
      <rPr>
        <b/>
        <sz val="11"/>
        <color indexed="8"/>
        <rFont val="Verdana"/>
        <family val="2"/>
      </rPr>
      <t xml:space="preserve">EMER FAN BUUREN'S HYNSTELBLOM-09, </t>
    </r>
    <r>
      <rPr>
        <sz val="11"/>
        <color indexed="8"/>
        <rFont val="Verdana"/>
        <family val="2"/>
      </rPr>
      <t>вор., жер., фриз., Beart 411, Нидерланды</t>
    </r>
  </si>
  <si>
    <r>
      <t xml:space="preserve">ПОПОВА
</t>
    </r>
    <r>
      <rPr>
        <sz val="11"/>
        <color indexed="8"/>
        <rFont val="Verdana"/>
        <family val="2"/>
      </rPr>
      <t>Екатерина</t>
    </r>
  </si>
  <si>
    <r>
      <rPr>
        <b/>
        <sz val="11"/>
        <color indexed="8"/>
        <rFont val="Verdana"/>
        <family val="2"/>
      </rPr>
      <t xml:space="preserve">КОММАНДАНТ К-07,
</t>
    </r>
    <r>
      <rPr>
        <sz val="11"/>
        <color indexed="8"/>
        <rFont val="Verdana"/>
        <family val="2"/>
      </rPr>
      <t>рыж., мер., голл.тепл., Саффрдан, Голландия</t>
    </r>
  </si>
  <si>
    <r>
      <rPr>
        <b/>
        <sz val="11"/>
        <color indexed="8"/>
        <rFont val="Verdana"/>
        <family val="2"/>
      </rPr>
      <t xml:space="preserve">САПРИКО
</t>
    </r>
    <r>
      <rPr>
        <sz val="11"/>
        <color indexed="8"/>
        <rFont val="Verdana"/>
        <family val="2"/>
      </rPr>
      <t>Екатерина</t>
    </r>
  </si>
  <si>
    <r>
      <t xml:space="preserve">ПРОХОРОВА 
</t>
    </r>
    <r>
      <rPr>
        <sz val="11"/>
        <color indexed="8"/>
        <rFont val="Verdana"/>
        <family val="2"/>
      </rPr>
      <t>Светлана</t>
    </r>
  </si>
  <si>
    <r>
      <rPr>
        <b/>
        <sz val="11"/>
        <color indexed="8"/>
        <rFont val="Verdana"/>
        <family val="2"/>
      </rPr>
      <t xml:space="preserve">ГРОМ-06,
</t>
    </r>
    <r>
      <rPr>
        <sz val="11"/>
        <color indexed="8"/>
        <rFont val="Verdana"/>
        <family val="2"/>
      </rPr>
      <t>сер., жер., орл.рыс., Пропуск, Кушумский к/з</t>
    </r>
  </si>
  <si>
    <r>
      <t xml:space="preserve">ТРОИЦКАЯ
</t>
    </r>
    <r>
      <rPr>
        <sz val="11"/>
        <color indexed="8"/>
        <rFont val="Verdana"/>
        <family val="2"/>
      </rPr>
      <t>Марина</t>
    </r>
  </si>
  <si>
    <r>
      <t xml:space="preserve">БОНИФАЦИЙ-05,
</t>
    </r>
    <r>
      <rPr>
        <sz val="11"/>
        <color indexed="8"/>
        <rFont val="Verdana"/>
        <family val="2"/>
      </rPr>
      <t>мер., гнед., помесь, Беларусь</t>
    </r>
  </si>
  <si>
    <r>
      <t xml:space="preserve">ПЛАХОТНИКОВ
</t>
    </r>
    <r>
      <rPr>
        <sz val="11"/>
        <color indexed="8"/>
        <rFont val="Verdana"/>
        <family val="2"/>
      </rPr>
      <t>Роман</t>
    </r>
  </si>
  <si>
    <r>
      <t xml:space="preserve">СТЕЛЛА-04,
</t>
    </r>
    <r>
      <rPr>
        <sz val="11"/>
        <color indexed="8"/>
        <rFont val="Verdana"/>
        <family val="2"/>
      </rPr>
      <t>рыж., коб., уэльск.пони., Шамрок Мистер Оливью, Голландия</t>
    </r>
  </si>
  <si>
    <r>
      <rPr>
        <b/>
        <sz val="11"/>
        <color indexed="8"/>
        <rFont val="Verdana"/>
        <family val="2"/>
      </rPr>
      <t xml:space="preserve">МАРАФОН-05,
</t>
    </r>
    <r>
      <rPr>
        <sz val="11"/>
        <color indexed="8"/>
        <rFont val="Verdana"/>
        <family val="2"/>
      </rPr>
      <t>вор., мер., пони, Фредди, Москва, Зоопарк</t>
    </r>
  </si>
  <si>
    <r>
      <rPr>
        <b/>
        <sz val="11"/>
        <color indexed="8"/>
        <rFont val="Verdana"/>
        <family val="2"/>
      </rPr>
      <t xml:space="preserve">ТУАРЕГ-07,
</t>
    </r>
    <r>
      <rPr>
        <sz val="11"/>
        <color indexed="8"/>
        <rFont val="Verdana"/>
        <family val="2"/>
      </rPr>
      <t>вор., жер., меренс, Феннек де Си, Франция</t>
    </r>
  </si>
  <si>
    <r>
      <t xml:space="preserve">БОРОВЛЕВА
</t>
    </r>
    <r>
      <rPr>
        <sz val="11"/>
        <color indexed="8"/>
        <rFont val="Verdana"/>
        <family val="2"/>
      </rPr>
      <t>Дарья</t>
    </r>
  </si>
  <si>
    <r>
      <t xml:space="preserve">СТЭК-07,
</t>
    </r>
    <r>
      <rPr>
        <sz val="11"/>
        <color indexed="8"/>
        <rFont val="Verdana"/>
        <family val="2"/>
      </rPr>
      <t>св-гнед., мер., трак., Эрбит, ЗАО ПЗ "Колос" Краснодарский край</t>
    </r>
  </si>
  <si>
    <r>
      <t xml:space="preserve">ЗАВЬЯЛОВА
</t>
    </r>
    <r>
      <rPr>
        <sz val="11"/>
        <color indexed="8"/>
        <rFont val="Verdana"/>
        <family val="2"/>
      </rPr>
      <t>Полина</t>
    </r>
  </si>
  <si>
    <r>
      <t xml:space="preserve">ДРИМ ДЭЙ-05,
</t>
    </r>
    <r>
      <rPr>
        <sz val="11"/>
        <color indexed="8"/>
        <rFont val="Verdana"/>
        <family val="2"/>
      </rPr>
      <t>булан., коб., уэслький пони, Breeton Dai, Голландия</t>
    </r>
  </si>
  <si>
    <t>МАРМЕЛАД-08,
МАЛЕНЬКАЯ ФЕЯ-02</t>
  </si>
  <si>
    <t>CANP1*-1-Ch</t>
  </si>
  <si>
    <r>
      <t xml:space="preserve">ИВЛЕВА
</t>
    </r>
    <r>
      <rPr>
        <sz val="11"/>
        <color indexed="8"/>
        <rFont val="Verdana"/>
        <family val="2"/>
      </rPr>
      <t>Анна, 2003</t>
    </r>
  </si>
  <si>
    <r>
      <t xml:space="preserve">МУРАЛЕВ 
</t>
    </r>
    <r>
      <rPr>
        <sz val="11"/>
        <color indexed="8"/>
        <rFont val="Verdana"/>
        <family val="2"/>
      </rPr>
      <t>Федор, 2001</t>
    </r>
  </si>
  <si>
    <r>
      <t xml:space="preserve">САПРИКО 
</t>
    </r>
    <r>
      <rPr>
        <sz val="11"/>
        <color indexed="8"/>
        <rFont val="Verdana"/>
        <family val="2"/>
      </rPr>
      <t>Анастасия</t>
    </r>
  </si>
  <si>
    <r>
      <t xml:space="preserve">ЗБОЕВСКАЯ
</t>
    </r>
    <r>
      <rPr>
        <sz val="11"/>
        <color indexed="8"/>
        <rFont val="Verdana"/>
        <family val="2"/>
      </rPr>
      <t>Дарья, 2001</t>
    </r>
  </si>
  <si>
    <r>
      <t xml:space="preserve">МАГАРИНА
</t>
    </r>
    <r>
      <rPr>
        <sz val="11"/>
        <color indexed="8"/>
        <rFont val="Verdana"/>
        <family val="2"/>
      </rPr>
      <t>Ольга, 2001</t>
    </r>
  </si>
  <si>
    <r>
      <t xml:space="preserve">ЛАШИНА
</t>
    </r>
    <r>
      <rPr>
        <sz val="11"/>
        <color indexed="8"/>
        <rFont val="Verdana"/>
        <family val="2"/>
      </rPr>
      <t>Виктория</t>
    </r>
  </si>
  <si>
    <t>дисквал.</t>
  </si>
  <si>
    <t>CAN1*-2-YH</t>
  </si>
  <si>
    <t>CANP*-1-Ch</t>
  </si>
  <si>
    <r>
      <t xml:space="preserve">DREWIS FAN HENSWOUDE-09,
</t>
    </r>
    <r>
      <rPr>
        <sz val="11"/>
        <color indexed="8"/>
        <rFont val="Verdana"/>
        <family val="2"/>
      </rPr>
      <t>жер., вор., фриз., Голландия</t>
    </r>
  </si>
  <si>
    <t>МАРАФОН-05
МАЛЕНЬКАЯ ФЕЯ-08</t>
  </si>
  <si>
    <t>CAN3*-Н1, CAN2*-Н1,Р1, CAN3*-Р1, CANCh1*-Р1</t>
  </si>
  <si>
    <t>Пони-клуб Московского зоопарка</t>
  </si>
  <si>
    <r>
      <t xml:space="preserve">Сократ-11, </t>
    </r>
    <r>
      <rPr>
        <sz val="9"/>
        <rFont val="Verdana"/>
        <family val="2"/>
      </rPr>
      <t>мер., серая, орловский рысак</t>
    </r>
  </si>
  <si>
    <t>Музей Орловского рысака и Русской Тройки</t>
  </si>
  <si>
    <r>
      <t xml:space="preserve">БОРОВЛЕВА
</t>
    </r>
    <r>
      <rPr>
        <sz val="9"/>
        <rFont val="Verdana"/>
        <family val="2"/>
      </rPr>
      <t>Дарья</t>
    </r>
  </si>
  <si>
    <t>КСК "4 сезона"</t>
  </si>
  <si>
    <t>Гарбуз А. / Москва /</t>
  </si>
  <si>
    <t>Сумма
мест</t>
  </si>
  <si>
    <t>балл</t>
  </si>
  <si>
    <t>место</t>
  </si>
  <si>
    <t>Сумма
баллов</t>
  </si>
  <si>
    <t>шт.о.</t>
  </si>
  <si>
    <t>Шт.о. за ошибки</t>
  </si>
  <si>
    <t>Результат по 3 видам</t>
  </si>
  <si>
    <r>
      <t xml:space="preserve">Фамилия, </t>
    </r>
    <r>
      <rPr>
        <sz val="11"/>
        <color indexed="8"/>
        <rFont val="Verdana"/>
        <family val="2"/>
      </rPr>
      <t>Имя спортсмена</t>
    </r>
  </si>
  <si>
    <r>
      <t>Кличка лошади (лошадей), г.р.,</t>
    </r>
    <r>
      <rPr>
        <sz val="11"/>
        <color indexed="8"/>
        <rFont val="Verdana"/>
        <family val="2"/>
      </rPr>
      <t xml:space="preserve"> масть, пол, порода, отец, место рождения</t>
    </r>
  </si>
  <si>
    <t>Общее 
время на препят.</t>
  </si>
  <si>
    <t>ЧЕМПИОНАТ РОССИИ гр. А</t>
  </si>
  <si>
    <t>Владимирская обл., Ковровский район, д. Ревники МАУ ЗОЛ "Березка"</t>
  </si>
  <si>
    <r>
      <t xml:space="preserve">БЕШНОВА
</t>
    </r>
    <r>
      <rPr>
        <sz val="9"/>
        <rFont val="Verdana"/>
        <family val="2"/>
      </rPr>
      <t>Людмила, 1962</t>
    </r>
  </si>
  <si>
    <t>КСК "Награда"
Москва</t>
  </si>
  <si>
    <t>CAN3*H1</t>
  </si>
  <si>
    <r>
      <t xml:space="preserve">ПРОХОРОВА
</t>
    </r>
    <r>
      <rPr>
        <sz val="9"/>
        <rFont val="Verdana"/>
        <family val="2"/>
      </rPr>
      <t>Светлана, 1978</t>
    </r>
  </si>
  <si>
    <t>КСК "Русский Стиль"
Московская обл.</t>
  </si>
  <si>
    <r>
      <t xml:space="preserve">АРСЕНТЬЕВА
</t>
    </r>
    <r>
      <rPr>
        <sz val="9"/>
        <rFont val="Verdana"/>
        <family val="2"/>
      </rPr>
      <t>Анна, 1989</t>
    </r>
  </si>
  <si>
    <r>
      <rPr>
        <b/>
        <sz val="9"/>
        <rFont val="Verdana"/>
        <family val="2"/>
      </rPr>
      <t xml:space="preserve">ИВЛЕВА
</t>
    </r>
    <r>
      <rPr>
        <sz val="9"/>
        <rFont val="Verdana"/>
        <family val="2"/>
      </rPr>
      <t>Инна, 1969</t>
    </r>
  </si>
  <si>
    <t>Музей орловского рысака и Русской Тройки</t>
  </si>
  <si>
    <r>
      <t xml:space="preserve">КОНКИНА
</t>
    </r>
    <r>
      <rPr>
        <sz val="9"/>
        <rFont val="Verdana"/>
        <family val="2"/>
      </rPr>
      <t>Ульяна, 2001</t>
    </r>
  </si>
  <si>
    <t>СДЮСШОР "Белка"
МО, г. Котельники</t>
  </si>
  <si>
    <t>CAN3*Р1</t>
  </si>
  <si>
    <r>
      <t xml:space="preserve">САПРИКО
</t>
    </r>
    <r>
      <rPr>
        <sz val="9"/>
        <rFont val="Verdana"/>
        <family val="2"/>
      </rPr>
      <t>Анастасия, 1998</t>
    </r>
  </si>
  <si>
    <r>
      <t xml:space="preserve">ПЛОТНИКОВА
</t>
    </r>
    <r>
      <rPr>
        <sz val="9"/>
        <rFont val="Verdana"/>
        <family val="2"/>
      </rPr>
      <t>Елена, 2000</t>
    </r>
  </si>
  <si>
    <r>
      <rPr>
        <b/>
        <sz val="9"/>
        <rFont val="Verdana"/>
        <family val="2"/>
      </rPr>
      <t xml:space="preserve">КУЗНЕЦОВА
</t>
    </r>
    <r>
      <rPr>
        <sz val="9"/>
        <rFont val="Verdana"/>
        <family val="2"/>
      </rPr>
      <t>Ульяна, 2005</t>
    </r>
  </si>
  <si>
    <r>
      <t xml:space="preserve">МУРАЛЕВА
</t>
    </r>
    <r>
      <rPr>
        <sz val="9"/>
        <rFont val="Verdana"/>
        <family val="2"/>
      </rPr>
      <t>Мария, 1997</t>
    </r>
  </si>
  <si>
    <t>Агат-10</t>
  </si>
  <si>
    <r>
      <t xml:space="preserve">ПОМЕЛОВА
</t>
    </r>
    <r>
      <rPr>
        <sz val="9"/>
        <rFont val="Verdana"/>
        <family val="2"/>
      </rPr>
      <t>Евгения, 2000</t>
    </r>
  </si>
  <si>
    <t>ДЮСШ, Ковров</t>
  </si>
  <si>
    <t>CAN2*H1</t>
  </si>
  <si>
    <r>
      <t xml:space="preserve">ОСТАШЕВСКАЯ
</t>
    </r>
    <r>
      <rPr>
        <sz val="9"/>
        <rFont val="Verdana"/>
        <family val="2"/>
      </rPr>
      <t>Евгения, 2001</t>
    </r>
  </si>
  <si>
    <r>
      <rPr>
        <b/>
        <sz val="9"/>
        <rFont val="Verdana"/>
        <family val="2"/>
      </rPr>
      <t>КАНУННИКОВА</t>
    </r>
    <r>
      <rPr>
        <sz val="9"/>
        <rFont val="Verdana"/>
        <family val="2"/>
      </rPr>
      <t xml:space="preserve">
Мария, 2000</t>
    </r>
  </si>
  <si>
    <t>Багштадт</t>
  </si>
  <si>
    <r>
      <t xml:space="preserve">ИВЛЕВА
</t>
    </r>
    <r>
      <rPr>
        <sz val="9"/>
        <rFont val="Verdana"/>
        <family val="2"/>
      </rPr>
      <t>Инна, 1969</t>
    </r>
  </si>
  <si>
    <r>
      <rPr>
        <b/>
        <sz val="9"/>
        <rFont val="Verdana"/>
        <family val="2"/>
      </rPr>
      <t>МУРАЛЕВА</t>
    </r>
    <r>
      <rPr>
        <sz val="9"/>
        <rFont val="Verdana"/>
        <family val="2"/>
      </rPr>
      <t xml:space="preserve">
Мария, 1997</t>
    </r>
  </si>
  <si>
    <r>
      <rPr>
        <b/>
        <sz val="9"/>
        <rFont val="Verdana"/>
        <family val="2"/>
      </rPr>
      <t xml:space="preserve">МАКАРОВА
</t>
    </r>
    <r>
      <rPr>
        <sz val="9"/>
        <rFont val="Verdana"/>
        <family val="2"/>
      </rPr>
      <t>Анастасия</t>
    </r>
  </si>
  <si>
    <r>
      <t xml:space="preserve">ПОДЪЯЧИНА
</t>
    </r>
    <r>
      <rPr>
        <sz val="9"/>
        <rFont val="Verdana"/>
        <family val="2"/>
      </rPr>
      <t>Дарья, 2002</t>
    </r>
  </si>
  <si>
    <t>CAN2*Р1</t>
  </si>
  <si>
    <r>
      <t xml:space="preserve">ТИХОНОВА
</t>
    </r>
    <r>
      <rPr>
        <sz val="9"/>
        <rFont val="Verdana"/>
        <family val="2"/>
      </rPr>
      <t>Елена, 1998</t>
    </r>
  </si>
  <si>
    <r>
      <t xml:space="preserve">МУРАЛЕВ
</t>
    </r>
    <r>
      <rPr>
        <sz val="9"/>
        <rFont val="Verdana"/>
        <family val="2"/>
      </rPr>
      <t>Федор, 2003</t>
    </r>
  </si>
  <si>
    <r>
      <t xml:space="preserve">ЗДОРОВА
</t>
    </r>
    <r>
      <rPr>
        <sz val="9"/>
        <rFont val="Verdana"/>
        <family val="2"/>
      </rPr>
      <t>Анна, 2004</t>
    </r>
  </si>
  <si>
    <r>
      <t xml:space="preserve">НАУМОВА
</t>
    </r>
    <r>
      <rPr>
        <sz val="9"/>
        <rFont val="Verdana"/>
        <family val="2"/>
      </rPr>
      <t>Юлия</t>
    </r>
  </si>
  <si>
    <r>
      <t xml:space="preserve">ЗАВАДСКАЯ
</t>
    </r>
    <r>
      <rPr>
        <sz val="9"/>
        <rFont val="Verdana"/>
        <family val="2"/>
      </rPr>
      <t>Людмила, 2003</t>
    </r>
  </si>
  <si>
    <r>
      <t xml:space="preserve">ГУСЕВА
</t>
    </r>
    <r>
      <rPr>
        <sz val="9"/>
        <rFont val="Verdana"/>
        <family val="2"/>
      </rPr>
      <t>Ольга, 1987</t>
    </r>
  </si>
  <si>
    <r>
      <t xml:space="preserve">ГРИНИНА
</t>
    </r>
    <r>
      <rPr>
        <sz val="9"/>
        <rFont val="Verdana"/>
        <family val="2"/>
      </rPr>
      <t>Мария, 2004</t>
    </r>
  </si>
  <si>
    <t>CAN1*Р1</t>
  </si>
  <si>
    <r>
      <t xml:space="preserve">ЗДОРОВА
</t>
    </r>
    <r>
      <rPr>
        <sz val="9"/>
        <rFont val="Verdana"/>
        <family val="2"/>
      </rPr>
      <t>Яна, 2004</t>
    </r>
  </si>
  <si>
    <t>CAN1*Н1</t>
  </si>
  <si>
    <r>
      <t xml:space="preserve">СЕМЕНЕВА
</t>
    </r>
    <r>
      <rPr>
        <sz val="9"/>
        <rFont val="Verdana"/>
        <family val="2"/>
      </rPr>
      <t>Елена, 1986</t>
    </r>
  </si>
  <si>
    <t>Галиаф</t>
  </si>
  <si>
    <t>КСК "Свечинский"
г. Переславль</t>
  </si>
  <si>
    <r>
      <t xml:space="preserve">ПОДГОРНАЯ
</t>
    </r>
    <r>
      <rPr>
        <sz val="9"/>
        <rFont val="Verdana"/>
        <family val="2"/>
      </rPr>
      <t>Татьяна</t>
    </r>
  </si>
  <si>
    <r>
      <rPr>
        <b/>
        <sz val="9"/>
        <rFont val="Verdana"/>
        <family val="2"/>
      </rPr>
      <t xml:space="preserve">ГРИНИНА
</t>
    </r>
    <r>
      <rPr>
        <sz val="9"/>
        <rFont val="Verdana"/>
        <family val="2"/>
      </rPr>
      <t>Анна</t>
    </r>
  </si>
  <si>
    <t>CAN2*Н1</t>
  </si>
  <si>
    <r>
      <t xml:space="preserve">ХЕЛЕНА-04,
</t>
    </r>
    <r>
      <rPr>
        <sz val="9"/>
        <color indexed="8"/>
        <rFont val="Verdana"/>
        <family val="2"/>
      </rPr>
      <t>рыж., коб., уэльский пони, Moeliview Atlantis, Германия</t>
    </r>
  </si>
  <si>
    <r>
      <t xml:space="preserve">ОЛЛУС ЛИНДЕНХОФ-08,
</t>
    </r>
    <r>
      <rPr>
        <sz val="9"/>
        <color indexed="8"/>
        <rFont val="Verdana"/>
        <family val="2"/>
      </rPr>
      <t>вор., мер., голл.тепл., Олаф, Голландия</t>
    </r>
  </si>
  <si>
    <r>
      <rPr>
        <b/>
        <sz val="9"/>
        <rFont val="Verdana"/>
        <family val="2"/>
      </rPr>
      <t xml:space="preserve">ДАРК ДИК-06,
</t>
    </r>
    <r>
      <rPr>
        <sz val="9"/>
        <rFont val="Verdana"/>
        <family val="2"/>
      </rPr>
      <t>вор., мер., NRPS, Yk Dark Ynte, Голландия</t>
    </r>
  </si>
  <si>
    <r>
      <rPr>
        <b/>
        <sz val="9"/>
        <color indexed="8"/>
        <rFont val="Verdana"/>
        <family val="2"/>
      </rPr>
      <t xml:space="preserve">МАРАФОН-05,
</t>
    </r>
    <r>
      <rPr>
        <sz val="9"/>
        <color indexed="8"/>
        <rFont val="Verdana"/>
        <family val="2"/>
      </rPr>
      <t>вор., мер., пони, Фредди, Москва, Зоопарк</t>
    </r>
  </si>
  <si>
    <r>
      <rPr>
        <b/>
        <sz val="9"/>
        <color indexed="8"/>
        <rFont val="Verdana"/>
        <family val="2"/>
      </rPr>
      <t xml:space="preserve">МАРМЕЛАД-08,
</t>
    </r>
    <r>
      <rPr>
        <sz val="9"/>
        <color indexed="8"/>
        <rFont val="Verdana"/>
        <family val="2"/>
      </rPr>
      <t>вор., мер., шетл.пони, Марафон, Московский зоопарк</t>
    </r>
  </si>
  <si>
    <r>
      <rPr>
        <b/>
        <sz val="9"/>
        <color indexed="8"/>
        <rFont val="Verdana"/>
        <family val="2"/>
      </rPr>
      <t xml:space="preserve">БУРНАШ-04,
</t>
    </r>
    <r>
      <rPr>
        <sz val="9"/>
        <color indexed="8"/>
        <rFont val="Verdana"/>
        <family val="2"/>
      </rPr>
      <t>сер., мер., орл.рыс., Шторм, г. Ковров</t>
    </r>
  </si>
  <si>
    <r>
      <rPr>
        <b/>
        <sz val="9"/>
        <color indexed="8"/>
        <rFont val="Verdana"/>
        <family val="2"/>
      </rPr>
      <t xml:space="preserve">ВУПРАС-01, 
</t>
    </r>
    <r>
      <rPr>
        <sz val="9"/>
        <color indexed="8"/>
        <rFont val="Verdana"/>
        <family val="2"/>
      </rPr>
      <t>сер., мер., орл.рыс., Поток, Хреновской к/з</t>
    </r>
  </si>
  <si>
    <r>
      <t xml:space="preserve">СТЕЛЛА-04,
</t>
    </r>
    <r>
      <rPr>
        <sz val="9"/>
        <color indexed="8"/>
        <rFont val="Verdana"/>
        <family val="2"/>
      </rPr>
      <t>рыж., коб., уэльск.пони., Шамрок Мистер Оливью, Голландия</t>
    </r>
  </si>
  <si>
    <r>
      <rPr>
        <b/>
        <sz val="9"/>
        <color indexed="8"/>
        <rFont val="Verdana"/>
        <family val="2"/>
      </rPr>
      <t xml:space="preserve">БРАСЛЕТ-07,
</t>
    </r>
    <r>
      <rPr>
        <sz val="9"/>
        <color indexed="8"/>
        <rFont val="Verdana"/>
        <family val="2"/>
      </rPr>
      <t>рыж., мер., помесь, Лабаз, КТБ "Аванпост"</t>
    </r>
  </si>
  <si>
    <r>
      <rPr>
        <b/>
        <sz val="9"/>
        <color indexed="8"/>
        <rFont val="Verdana"/>
        <family val="2"/>
      </rPr>
      <t xml:space="preserve">ГРОМ-06,
</t>
    </r>
    <r>
      <rPr>
        <sz val="9"/>
        <color indexed="8"/>
        <rFont val="Verdana"/>
        <family val="2"/>
      </rPr>
      <t>сер., жер., орл.рыс., Пропуск, Кушумский к/з</t>
    </r>
  </si>
  <si>
    <r>
      <t xml:space="preserve">ЗЕНИТ-09,
</t>
    </r>
    <r>
      <rPr>
        <sz val="9"/>
        <color indexed="8"/>
        <rFont val="Verdana"/>
        <family val="2"/>
      </rPr>
      <t>сер., мер., орл.рыс., Трафарет, Чесменский к/з</t>
    </r>
  </si>
  <si>
    <r>
      <rPr>
        <b/>
        <sz val="9"/>
        <color indexed="8"/>
        <rFont val="Verdana"/>
        <family val="2"/>
      </rPr>
      <t xml:space="preserve">ПУНШ-05,
</t>
    </r>
    <r>
      <rPr>
        <sz val="9"/>
        <color indexed="8"/>
        <rFont val="Verdana"/>
        <family val="2"/>
      </rPr>
      <t>сер., жер., орл.рыс., Шток, ч/х Лосева А.</t>
    </r>
  </si>
  <si>
    <r>
      <rPr>
        <b/>
        <sz val="9"/>
        <color indexed="8"/>
        <rFont val="Verdana"/>
        <family val="2"/>
      </rPr>
      <t xml:space="preserve">МАРС-02,
</t>
    </r>
    <r>
      <rPr>
        <sz val="9"/>
        <color indexed="8"/>
        <rFont val="Verdana"/>
        <family val="2"/>
      </rPr>
      <t>бул., мер., Бельг.пони, н/у, Польша</t>
    </r>
  </si>
  <si>
    <t>CAN3*-Н1,Р1; CAN2*-Н1,Р1; CAN1*-Н1,Р1</t>
  </si>
  <si>
    <r>
      <t>ЗДОРОВА
Яна</t>
    </r>
    <r>
      <rPr>
        <sz val="9"/>
        <rFont val="Verdana"/>
        <family val="2"/>
      </rPr>
      <t>, 2004</t>
    </r>
  </si>
  <si>
    <r>
      <t xml:space="preserve">БАКШТАГ-03
</t>
    </r>
    <r>
      <rPr>
        <sz val="9"/>
        <rFont val="Verdana"/>
        <family val="2"/>
      </rPr>
      <t>сер.,мер.,орл.рыс.,Шторм,г.Ковров</t>
    </r>
  </si>
  <si>
    <t xml:space="preserve">ЛАПНИК-11
</t>
  </si>
  <si>
    <t>Седова И.Н.</t>
  </si>
  <si>
    <t>Миньков Е.</t>
  </si>
  <si>
    <t>CAN3*Н1</t>
  </si>
  <si>
    <t>Боровлева Д.Г.</t>
  </si>
  <si>
    <t>Бешнова Л.А.</t>
  </si>
  <si>
    <t>ГАЛИАФ</t>
  </si>
  <si>
    <t>КСК "Свечинский"</t>
  </si>
  <si>
    <t>015173</t>
  </si>
  <si>
    <t>Шевченко Л.Р.</t>
  </si>
  <si>
    <t>017352</t>
  </si>
  <si>
    <r>
      <rPr>
        <b/>
        <sz val="9"/>
        <color indexed="8"/>
        <rFont val="Verdana"/>
        <family val="2"/>
      </rPr>
      <t>ЛОТОС-05, 
св.-</t>
    </r>
    <r>
      <rPr>
        <sz val="9"/>
        <color indexed="8"/>
        <rFont val="Verdana"/>
        <family val="2"/>
      </rPr>
      <t>сер., мер., орл.рыс., Стужик, Петровский к/з</t>
    </r>
  </si>
  <si>
    <r>
      <t xml:space="preserve">СОКРАТ-11
</t>
    </r>
    <r>
      <rPr>
        <sz val="9"/>
        <rFont val="Verdana"/>
        <family val="2"/>
      </rPr>
      <t>сер.,мер.,орл.рыс.,Аспект,г. Москва</t>
    </r>
  </si>
  <si>
    <r>
      <t xml:space="preserve">ОСКАР-07,
</t>
    </r>
    <r>
      <rPr>
        <sz val="9"/>
        <color indexed="8"/>
        <rFont val="Verdana"/>
        <family val="2"/>
      </rPr>
      <t>вор., жер., пони, Кузнечик, Московская обл.</t>
    </r>
  </si>
  <si>
    <t>Ивлева И.С.</t>
  </si>
  <si>
    <t>Ефимова О.А.</t>
  </si>
  <si>
    <t>016306</t>
  </si>
  <si>
    <t>Плахотнивов Р.С.</t>
  </si>
  <si>
    <r>
      <t xml:space="preserve">АГАТ-10
</t>
    </r>
    <r>
      <rPr>
        <sz val="9"/>
        <rFont val="Verdana"/>
        <family val="2"/>
      </rPr>
      <t>гн., мер., пони,н/у, Россия</t>
    </r>
  </si>
  <si>
    <r>
      <t xml:space="preserve">АМАДЕУС-08, </t>
    </r>
    <r>
      <rPr>
        <sz val="9"/>
        <color indexed="8"/>
        <rFont val="Verdana"/>
        <family val="2"/>
      </rPr>
      <t xml:space="preserve">
рыж., мер., уэльский пони, Moeliview Atlantis, Германия</t>
    </r>
  </si>
  <si>
    <t>В</t>
  </si>
  <si>
    <t>С</t>
  </si>
  <si>
    <t>CAN1*Н1,Р1</t>
  </si>
  <si>
    <t>ТЕХНИЧЕСКИЕ РЕЗУЛЬТАТЫ</t>
  </si>
  <si>
    <t>СДЮСШОР "Белка"</t>
  </si>
  <si>
    <t>Судьи: В - Хромова О.; С - Бернина А.; Е - Беликов В.</t>
  </si>
  <si>
    <t>Беликов В. / Московская обл. /</t>
  </si>
  <si>
    <t>Кручинина Л. / Ивановская обл. /</t>
  </si>
  <si>
    <t>26-29 августа 2017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</si>
</sst>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h:mm;@"/>
    <numFmt numFmtId="182" formatCode="mm:ss.0;@"/>
    <numFmt numFmtId="183" formatCode="h:mm:ss;@"/>
    <numFmt numFmtId="184" formatCode="_-* #,##0_р_._-;\-* #,##0_р_._-;_-* &quot;-&quot;??_р_._-;_-@_-"/>
    <numFmt numFmtId="185" formatCode="0.000"/>
    <numFmt numFmtId="186" formatCode="0.0000"/>
    <numFmt numFmtId="187" formatCode="_-* #,##0.000_р_._-;\-* #,##0.000_р_._-;_-* &quot;-&quot;??_р_._-;_-@_-"/>
    <numFmt numFmtId="188" formatCode="_-* #,##0.0_р_._-;\-* #,##0.0_р_._-;_-* &quot;-&quot;??_р_._-;_-@_-"/>
    <numFmt numFmtId="189" formatCode="[$-409]h:mm:ss\ AM/PM;@"/>
    <numFmt numFmtId="190" formatCode="[$-FC19]d\ mmmm\ yyyy\ &quot;г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i/>
      <sz val="9"/>
      <name val="Verdana"/>
      <family val="2"/>
    </font>
    <font>
      <sz val="11"/>
      <color indexed="8"/>
      <name val="Verdana"/>
      <family val="2"/>
    </font>
    <font>
      <b/>
      <sz val="12"/>
      <name val="Verdana"/>
      <family val="2"/>
    </font>
    <font>
      <sz val="8"/>
      <name val="Calibri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6"/>
      <name val="Verdana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1"/>
      <name val="Calibri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Verdana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4"/>
      <color indexed="9"/>
      <name val="Verdana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Verdana"/>
      <family val="2"/>
    </font>
    <font>
      <sz val="14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Verdana"/>
      <family val="2"/>
    </font>
    <font>
      <sz val="14"/>
      <color theme="1"/>
      <name val="Verdana"/>
      <family val="2"/>
    </font>
    <font>
      <sz val="14"/>
      <color theme="0"/>
      <name val="Verdana"/>
      <family val="2"/>
    </font>
    <font>
      <b/>
      <sz val="14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15">
    <xf numFmtId="0" fontId="0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2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0" xfId="53" applyFont="1" applyFill="1" applyProtection="1">
      <alignment/>
      <protection locked="0"/>
    </xf>
    <xf numFmtId="0" fontId="7" fillId="0" borderId="0" xfId="53" applyFont="1" applyFill="1" applyAlignment="1" applyProtection="1">
      <alignment wrapText="1"/>
      <protection locked="0"/>
    </xf>
    <xf numFmtId="0" fontId="7" fillId="0" borderId="0" xfId="53" applyFont="1" applyFill="1" applyAlignment="1" applyProtection="1">
      <alignment shrinkToFit="1"/>
      <protection locked="0"/>
    </xf>
    <xf numFmtId="0" fontId="0" fillId="0" borderId="0" xfId="0" applyFill="1" applyAlignment="1">
      <alignment/>
    </xf>
    <xf numFmtId="0" fontId="7" fillId="0" borderId="0" xfId="53" applyFont="1" applyFill="1" applyBorder="1" applyAlignment="1" applyProtection="1">
      <alignment vertical="center"/>
      <protection locked="0"/>
    </xf>
    <xf numFmtId="0" fontId="12" fillId="0" borderId="0" xfId="53" applyFont="1" applyFill="1" applyProtection="1">
      <alignment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53" applyFont="1" applyFill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0" fillId="0" borderId="0" xfId="53" applyFont="1" applyFill="1" applyAlignment="1" applyProtection="1">
      <alignment vertical="center"/>
      <protection locked="0"/>
    </xf>
    <xf numFmtId="0" fontId="7" fillId="0" borderId="10" xfId="53" applyFont="1" applyFill="1" applyBorder="1" applyAlignment="1" applyProtection="1">
      <alignment horizontal="center" vertical="center" textRotation="90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/>
    </xf>
    <xf numFmtId="183" fontId="1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0" xfId="53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184" fontId="4" fillId="0" borderId="10" xfId="6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 applyProtection="1">
      <alignment horizontal="center" vertical="center" textRotation="90" wrapText="1"/>
      <protection locked="0"/>
    </xf>
    <xf numFmtId="181" fontId="9" fillId="0" borderId="10" xfId="53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>
      <alignment vertical="center"/>
    </xf>
    <xf numFmtId="184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184" fontId="14" fillId="0" borderId="10" xfId="60" applyNumberFormat="1" applyFont="1" applyFill="1" applyBorder="1" applyAlignment="1" applyProtection="1">
      <alignment horizontal="centerContinuous" vertical="center" wrapText="1"/>
      <protection locked="0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9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83" fontId="0" fillId="0" borderId="0" xfId="0" applyNumberFormat="1" applyFill="1" applyAlignment="1">
      <alignment/>
    </xf>
    <xf numFmtId="183" fontId="4" fillId="0" borderId="10" xfId="0" applyNumberFormat="1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 wrapText="1"/>
    </xf>
    <xf numFmtId="49" fontId="20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183" fontId="6" fillId="0" borderId="0" xfId="0" applyNumberFormat="1" applyFont="1" applyFill="1" applyBorder="1" applyAlignment="1">
      <alignment horizontal="centerContinuous" vertical="center"/>
    </xf>
    <xf numFmtId="183" fontId="20" fillId="0" borderId="0" xfId="0" applyNumberFormat="1" applyFont="1" applyFill="1" applyBorder="1" applyAlignment="1">
      <alignment horizontal="centerContinuous" vertical="center"/>
    </xf>
    <xf numFmtId="2" fontId="20" fillId="0" borderId="0" xfId="0" applyNumberFormat="1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7" fillId="0" borderId="0" xfId="53" applyFont="1" applyFill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20" fontId="17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53" applyFont="1" applyFill="1" applyAlignment="1" applyProtection="1">
      <alignment/>
      <protection locked="0"/>
    </xf>
    <xf numFmtId="181" fontId="7" fillId="0" borderId="0" xfId="53" applyNumberFormat="1" applyFont="1" applyFill="1" applyAlignment="1" applyProtection="1">
      <alignment/>
      <protection locked="0"/>
    </xf>
    <xf numFmtId="0" fontId="7" fillId="0" borderId="0" xfId="53" applyFont="1" applyFill="1" applyBorder="1" applyAlignment="1" applyProtection="1">
      <alignment horizontal="right"/>
      <protection locked="0"/>
    </xf>
    <xf numFmtId="0" fontId="12" fillId="0" borderId="0" xfId="53" applyFont="1" applyFill="1" applyAlignment="1" applyProtection="1">
      <alignment/>
      <protection locked="0"/>
    </xf>
    <xf numFmtId="0" fontId="7" fillId="0" borderId="0" xfId="53" applyFont="1" applyFill="1" applyBorder="1" applyAlignment="1" applyProtection="1">
      <alignment/>
      <protection locked="0"/>
    </xf>
    <xf numFmtId="184" fontId="7" fillId="0" borderId="0" xfId="60" applyNumberFormat="1" applyFont="1" applyFill="1" applyBorder="1" applyAlignment="1" applyProtection="1">
      <alignment horizontal="right"/>
      <protection locked="0"/>
    </xf>
    <xf numFmtId="0" fontId="8" fillId="0" borderId="0" xfId="53" applyFont="1" applyFill="1" applyAlignment="1" applyProtection="1">
      <alignment/>
      <protection locked="0"/>
    </xf>
    <xf numFmtId="1" fontId="10" fillId="0" borderId="10" xfId="33" applyNumberFormat="1" applyFont="1" applyFill="1" applyBorder="1" applyAlignment="1" applyProtection="1">
      <alignment horizontal="centerContinuous" vertical="center"/>
      <protection locked="0"/>
    </xf>
    <xf numFmtId="1" fontId="10" fillId="0" borderId="10" xfId="33" applyNumberFormat="1" applyFont="1" applyFill="1" applyBorder="1" applyAlignment="1" applyProtection="1">
      <alignment horizontal="centerContinuous" vertical="center" wrapText="1"/>
      <protection locked="0"/>
    </xf>
    <xf numFmtId="49" fontId="13" fillId="0" borderId="11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 wrapText="1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20" fontId="17" fillId="0" borderId="14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Continuous" vertical="center"/>
    </xf>
    <xf numFmtId="2" fontId="4" fillId="0" borderId="10" xfId="0" applyNumberFormat="1" applyFont="1" applyFill="1" applyBorder="1" applyAlignment="1">
      <alignment horizontal="centerContinuous" vertical="center"/>
    </xf>
    <xf numFmtId="0" fontId="23" fillId="0" borderId="17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/>
    </xf>
    <xf numFmtId="2" fontId="13" fillId="34" borderId="10" xfId="0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vertical="center"/>
    </xf>
    <xf numFmtId="2" fontId="23" fillId="0" borderId="15" xfId="0" applyNumberFormat="1" applyFont="1" applyFill="1" applyBorder="1" applyAlignment="1">
      <alignment vertical="center"/>
    </xf>
    <xf numFmtId="2" fontId="23" fillId="0" borderId="17" xfId="0" applyNumberFormat="1" applyFont="1" applyFill="1" applyBorder="1" applyAlignment="1">
      <alignment horizontal="centerContinuous" vertical="center"/>
    </xf>
    <xf numFmtId="2" fontId="23" fillId="0" borderId="15" xfId="0" applyNumberFormat="1" applyFont="1" applyFill="1" applyBorder="1" applyAlignment="1">
      <alignment horizontal="centerContinuous" vertical="center"/>
    </xf>
    <xf numFmtId="0" fontId="70" fillId="0" borderId="0" xfId="0" applyFont="1" applyFill="1" applyAlignment="1">
      <alignment vertical="center"/>
    </xf>
    <xf numFmtId="183" fontId="13" fillId="0" borderId="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Continuous" vertical="center"/>
    </xf>
    <xf numFmtId="20" fontId="17" fillId="0" borderId="20" xfId="0" applyNumberFormat="1" applyFont="1" applyFill="1" applyBorder="1" applyAlignment="1">
      <alignment horizontal="centerContinuous" vertical="center"/>
    </xf>
    <xf numFmtId="0" fontId="17" fillId="0" borderId="20" xfId="0" applyFont="1" applyFill="1" applyBorder="1" applyAlignment="1">
      <alignment horizontal="centerContinuous" vertical="center" wrapText="1"/>
    </xf>
    <xf numFmtId="183" fontId="4" fillId="0" borderId="20" xfId="0" applyNumberFormat="1" applyFont="1" applyFill="1" applyBorder="1" applyAlignment="1">
      <alignment horizontal="centerContinuous" vertical="center"/>
    </xf>
    <xf numFmtId="183" fontId="4" fillId="0" borderId="11" xfId="0" applyNumberFormat="1" applyFont="1" applyFill="1" applyBorder="1" applyAlignment="1">
      <alignment horizontal="center" vertical="center"/>
    </xf>
    <xf numFmtId="46" fontId="4" fillId="0" borderId="15" xfId="0" applyNumberFormat="1" applyFont="1" applyFill="1" applyBorder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183" fontId="13" fillId="0" borderId="18" xfId="0" applyNumberFormat="1" applyFont="1" applyFill="1" applyBorder="1" applyAlignment="1">
      <alignment horizontal="center" vertical="center"/>
    </xf>
    <xf numFmtId="183" fontId="13" fillId="0" borderId="17" xfId="0" applyNumberFormat="1" applyFont="1" applyFill="1" applyBorder="1" applyAlignment="1">
      <alignment horizontal="center" vertical="center"/>
    </xf>
    <xf numFmtId="183" fontId="13" fillId="0" borderId="22" xfId="0" applyNumberFormat="1" applyFont="1" applyFill="1" applyBorder="1" applyAlignment="1">
      <alignment horizontal="center" vertical="center"/>
    </xf>
    <xf numFmtId="183" fontId="13" fillId="0" borderId="1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 vertical="center"/>
    </xf>
    <xf numFmtId="183" fontId="13" fillId="0" borderId="15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Continuous" vertical="center"/>
    </xf>
    <xf numFmtId="183" fontId="17" fillId="0" borderId="20" xfId="0" applyNumberFormat="1" applyFont="1" applyFill="1" applyBorder="1" applyAlignment="1">
      <alignment horizontal="centerContinuous" vertical="center"/>
    </xf>
    <xf numFmtId="46" fontId="4" fillId="0" borderId="20" xfId="0" applyNumberFormat="1" applyFont="1" applyFill="1" applyBorder="1" applyAlignment="1">
      <alignment horizontal="centerContinuous" vertical="center"/>
    </xf>
    <xf numFmtId="2" fontId="17" fillId="0" borderId="20" xfId="0" applyNumberFormat="1" applyFont="1" applyFill="1" applyBorder="1" applyAlignment="1">
      <alignment horizontal="centerContinuous" vertical="center"/>
    </xf>
    <xf numFmtId="1" fontId="17" fillId="0" borderId="20" xfId="0" applyNumberFormat="1" applyFont="1" applyFill="1" applyBorder="1" applyAlignment="1">
      <alignment horizontal="centerContinuous" vertical="center"/>
    </xf>
    <xf numFmtId="2" fontId="26" fillId="0" borderId="27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34" borderId="22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1" fontId="7" fillId="0" borderId="10" xfId="33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81" fontId="29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84" fontId="29" fillId="0" borderId="0" xfId="60" applyNumberFormat="1" applyFont="1" applyFill="1" applyAlignment="1">
      <alignment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10" xfId="53" applyFont="1" applyFill="1" applyBorder="1" applyAlignment="1" applyProtection="1">
      <alignment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20" fontId="2" fillId="0" borderId="10" xfId="53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20" fontId="29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2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 wrapText="1"/>
    </xf>
    <xf numFmtId="181" fontId="2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 wrapText="1"/>
    </xf>
    <xf numFmtId="0" fontId="30" fillId="0" borderId="10" xfId="0" applyFont="1" applyFill="1" applyBorder="1" applyAlignment="1">
      <alignment horizontal="centerContinuous" vertical="center"/>
    </xf>
    <xf numFmtId="20" fontId="2" fillId="0" borderId="10" xfId="53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vertical="center"/>
    </xf>
    <xf numFmtId="0" fontId="13" fillId="35" borderId="11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2" fontId="13" fillId="0" borderId="21" xfId="62" applyNumberFormat="1" applyFont="1" applyFill="1" applyBorder="1" applyAlignment="1">
      <alignment vertical="center"/>
    </xf>
    <xf numFmtId="184" fontId="1" fillId="0" borderId="0" xfId="62" applyNumberFormat="1" applyFont="1" applyFill="1" applyAlignment="1">
      <alignment/>
    </xf>
    <xf numFmtId="0" fontId="13" fillId="34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183" fontId="80" fillId="0" borderId="10" xfId="0" applyNumberFormat="1" applyFont="1" applyFill="1" applyBorder="1" applyAlignment="1">
      <alignment horizontal="center" vertical="center"/>
    </xf>
    <xf numFmtId="183" fontId="80" fillId="0" borderId="15" xfId="0" applyNumberFormat="1" applyFont="1" applyFill="1" applyBorder="1" applyAlignment="1">
      <alignment horizontal="center" vertical="center"/>
    </xf>
    <xf numFmtId="0" fontId="81" fillId="0" borderId="1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83" fontId="4" fillId="0" borderId="16" xfId="0" applyNumberFormat="1" applyFont="1" applyFill="1" applyBorder="1" applyAlignment="1">
      <alignment horizontal="center" vertical="center"/>
    </xf>
    <xf numFmtId="46" fontId="4" fillId="0" borderId="16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183" fontId="13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184" fontId="0" fillId="0" borderId="0" xfId="60" applyNumberFormat="1" applyFont="1" applyFill="1" applyAlignment="1">
      <alignment/>
    </xf>
    <xf numFmtId="0" fontId="83" fillId="0" borderId="0" xfId="53" applyFont="1" applyFill="1" applyAlignment="1" applyProtection="1">
      <alignment vertical="center"/>
      <protection locked="0"/>
    </xf>
    <xf numFmtId="0" fontId="84" fillId="0" borderId="0" xfId="53" applyFont="1" applyFill="1" applyAlignment="1" applyProtection="1">
      <alignment horizontal="center" vertical="center"/>
      <protection locked="0"/>
    </xf>
    <xf numFmtId="0" fontId="85" fillId="0" borderId="0" xfId="53" applyFont="1" applyFill="1" applyAlignment="1" applyProtection="1">
      <alignment horizontal="center" vertical="center"/>
      <protection locked="0"/>
    </xf>
    <xf numFmtId="0" fontId="86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center" vertical="center"/>
    </xf>
    <xf numFmtId="0" fontId="85" fillId="0" borderId="10" xfId="53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88" fillId="0" borderId="10" xfId="53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/>
    </xf>
    <xf numFmtId="0" fontId="85" fillId="0" borderId="0" xfId="53" applyFont="1" applyFill="1" applyAlignment="1" applyProtection="1">
      <alignment vertical="center"/>
      <protection locked="0"/>
    </xf>
    <xf numFmtId="2" fontId="79" fillId="0" borderId="0" xfId="0" applyNumberFormat="1" applyFont="1" applyFill="1" applyAlignment="1">
      <alignment vertical="center"/>
    </xf>
    <xf numFmtId="1" fontId="80" fillId="0" borderId="1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10" xfId="0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vertical="center"/>
    </xf>
    <xf numFmtId="1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7" fillId="0" borderId="30" xfId="53" applyFont="1" applyFill="1" applyBorder="1" applyAlignment="1" applyProtection="1">
      <alignment horizontal="center" vertical="center" wrapText="1"/>
      <protection locked="0"/>
    </xf>
    <xf numFmtId="0" fontId="7" fillId="0" borderId="30" xfId="53" applyFont="1" applyFill="1" applyBorder="1" applyAlignment="1" applyProtection="1">
      <alignment horizontal="center" vertical="center" textRotation="90" wrapText="1"/>
      <protection locked="0"/>
    </xf>
    <xf numFmtId="0" fontId="14" fillId="0" borderId="0" xfId="53" applyFont="1" applyFill="1" applyAlignment="1" applyProtection="1">
      <alignment vertical="center" wrapText="1"/>
      <protection locked="0"/>
    </xf>
    <xf numFmtId="0" fontId="6" fillId="0" borderId="0" xfId="53" applyFont="1" applyFill="1" applyAlignment="1" applyProtection="1">
      <alignment vertical="center" wrapText="1"/>
      <protection locked="0"/>
    </xf>
    <xf numFmtId="0" fontId="32" fillId="0" borderId="0" xfId="53" applyFont="1" applyFill="1" applyAlignment="1" applyProtection="1">
      <alignment vertical="center"/>
      <protection locked="0"/>
    </xf>
    <xf numFmtId="0" fontId="7" fillId="0" borderId="31" xfId="53" applyFont="1" applyFill="1" applyBorder="1" applyAlignment="1" applyProtection="1">
      <alignment/>
      <protection locked="0"/>
    </xf>
    <xf numFmtId="0" fontId="7" fillId="0" borderId="31" xfId="53" applyFont="1" applyFill="1" applyBorder="1" applyAlignment="1" applyProtection="1">
      <alignment vertical="center"/>
      <protection locked="0"/>
    </xf>
    <xf numFmtId="1" fontId="9" fillId="36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84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3" applyFont="1" applyFill="1" applyBorder="1" applyAlignment="1" applyProtection="1">
      <alignment vertical="center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textRotation="90" wrapText="1"/>
      <protection locked="0"/>
    </xf>
    <xf numFmtId="0" fontId="9" fillId="0" borderId="11" xfId="53" applyFont="1" applyFill="1" applyBorder="1" applyAlignment="1" applyProtection="1">
      <alignment horizontal="center" vertical="center" textRotation="90" wrapText="1"/>
      <protection locked="0"/>
    </xf>
    <xf numFmtId="181" fontId="9" fillId="0" borderId="11" xfId="5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1" fontId="6" fillId="0" borderId="11" xfId="33" applyNumberFormat="1" applyFont="1" applyFill="1" applyBorder="1" applyAlignment="1" applyProtection="1">
      <alignment horizontal="center" vertical="center"/>
      <protection locked="0"/>
    </xf>
    <xf numFmtId="1" fontId="9" fillId="0" borderId="11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1" xfId="33" applyNumberFormat="1" applyFont="1" applyFill="1" applyBorder="1" applyAlignment="1" applyProtection="1">
      <alignment horizontal="center" vertical="center"/>
      <protection locked="0"/>
    </xf>
    <xf numFmtId="184" fontId="7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vertical="center"/>
      <protection locked="0"/>
    </xf>
    <xf numFmtId="0" fontId="7" fillId="0" borderId="0" xfId="53" applyFont="1" applyFill="1" applyBorder="1" applyAlignment="1" applyProtection="1">
      <alignment horizontal="center" vertical="center" textRotation="90" wrapText="1"/>
      <protection locked="0"/>
    </xf>
    <xf numFmtId="0" fontId="9" fillId="0" borderId="0" xfId="53" applyFont="1" applyFill="1" applyBorder="1" applyAlignment="1" applyProtection="1">
      <alignment horizontal="center" vertical="center" textRotation="90" wrapText="1"/>
      <protection locked="0"/>
    </xf>
    <xf numFmtId="181" fontId="9" fillId="0" borderId="0" xfId="5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1" fontId="6" fillId="0" borderId="0" xfId="33" applyNumberFormat="1" applyFont="1" applyFill="1" applyBorder="1" applyAlignment="1" applyProtection="1">
      <alignment horizontal="center" vertical="center"/>
      <protection locked="0"/>
    </xf>
    <xf numFmtId="1" fontId="9" fillId="0" borderId="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0" xfId="33" applyNumberFormat="1" applyFont="1" applyFill="1" applyBorder="1" applyAlignment="1" applyProtection="1">
      <alignment horizontal="center" vertical="center"/>
      <protection locked="0"/>
    </xf>
    <xf numFmtId="184" fontId="7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1" fontId="10" fillId="0" borderId="10" xfId="33" applyNumberFormat="1" applyFont="1" applyFill="1" applyBorder="1" applyAlignment="1" applyProtection="1">
      <alignment horizontal="center" vertical="center"/>
      <protection locked="0"/>
    </xf>
    <xf numFmtId="1" fontId="10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0" fillId="0" borderId="30" xfId="0" applyFont="1" applyFill="1" applyBorder="1" applyAlignment="1">
      <alignment horizontal="center" vertical="center"/>
    </xf>
    <xf numFmtId="2" fontId="80" fillId="0" borderId="3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20" fontId="80" fillId="0" borderId="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2" fontId="86" fillId="0" borderId="0" xfId="0" applyNumberFormat="1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" fontId="84" fillId="0" borderId="0" xfId="0" applyNumberFormat="1" applyFont="1" applyFill="1" applyBorder="1" applyAlignment="1">
      <alignment horizontal="center" vertical="center"/>
    </xf>
    <xf numFmtId="0" fontId="85" fillId="0" borderId="0" xfId="53" applyFont="1" applyFill="1" applyBorder="1" applyAlignment="1" applyProtection="1">
      <alignment horizontal="center" vertical="center"/>
      <protection locked="0"/>
    </xf>
    <xf numFmtId="0" fontId="88" fillId="0" borderId="0" xfId="53" applyFont="1" applyFill="1" applyBorder="1" applyAlignment="1" applyProtection="1">
      <alignment horizontal="center" vertical="center"/>
      <protection locked="0"/>
    </xf>
    <xf numFmtId="0" fontId="85" fillId="0" borderId="0" xfId="53" applyFont="1" applyFill="1" applyBorder="1" applyAlignment="1" applyProtection="1">
      <alignment vertical="center"/>
      <protection locked="0"/>
    </xf>
    <xf numFmtId="2" fontId="79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1" fontId="70" fillId="0" borderId="0" xfId="0" applyNumberFormat="1" applyFont="1" applyFill="1" applyBorder="1" applyAlignment="1">
      <alignment horizontal="centerContinuous" vertical="center"/>
    </xf>
    <xf numFmtId="0" fontId="80" fillId="0" borderId="0" xfId="0" applyFont="1" applyFill="1" applyBorder="1" applyAlignment="1">
      <alignment horizontal="centerContinuous" vertical="center"/>
    </xf>
    <xf numFmtId="184" fontId="70" fillId="0" borderId="0" xfId="60" applyNumberFormat="1" applyFont="1" applyFill="1" applyBorder="1" applyAlignment="1">
      <alignment horizontal="centerContinuous" vertical="center"/>
    </xf>
    <xf numFmtId="0" fontId="8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84" fontId="84" fillId="0" borderId="0" xfId="60" applyNumberFormat="1" applyFont="1" applyFill="1" applyBorder="1" applyAlignment="1" applyProtection="1">
      <alignment horizontal="centerContinuous" vertical="center" wrapText="1"/>
      <protection locked="0"/>
    </xf>
    <xf numFmtId="0" fontId="90" fillId="0" borderId="0" xfId="53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84" fontId="0" fillId="0" borderId="0" xfId="6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184" fontId="0" fillId="0" borderId="0" xfId="6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2" fontId="84" fillId="0" borderId="0" xfId="53" applyNumberFormat="1" applyFont="1" applyFill="1" applyAlignment="1" applyProtection="1">
      <alignment horizontal="center" vertical="center"/>
      <protection locked="0"/>
    </xf>
    <xf numFmtId="2" fontId="12" fillId="0" borderId="0" xfId="53" applyNumberFormat="1" applyFont="1" applyFill="1" applyAlignment="1" applyProtection="1">
      <alignment/>
      <protection locked="0"/>
    </xf>
    <xf numFmtId="2" fontId="80" fillId="0" borderId="0" xfId="0" applyNumberFormat="1" applyFont="1" applyFill="1" applyBorder="1" applyAlignment="1">
      <alignment horizontal="centerContinuous" vertical="center"/>
    </xf>
    <xf numFmtId="2" fontId="8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70" fillId="0" borderId="0" xfId="0" applyNumberFormat="1" applyFont="1" applyFill="1" applyBorder="1" applyAlignment="1">
      <alignment horizontal="centerContinuous" vertical="center"/>
    </xf>
    <xf numFmtId="2" fontId="7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83" fillId="0" borderId="0" xfId="53" applyNumberFormat="1" applyFont="1" applyFill="1" applyAlignment="1" applyProtection="1">
      <alignment vertical="center"/>
      <protection locked="0"/>
    </xf>
    <xf numFmtId="0" fontId="92" fillId="0" borderId="10" xfId="53" applyFont="1" applyFill="1" applyBorder="1" applyAlignment="1" applyProtection="1">
      <alignment horizontal="center" vertical="center"/>
      <protection locked="0"/>
    </xf>
    <xf numFmtId="0" fontId="93" fillId="0" borderId="10" xfId="53" applyFont="1" applyFill="1" applyBorder="1" applyAlignment="1" applyProtection="1">
      <alignment horizontal="center" vertical="center"/>
      <protection locked="0"/>
    </xf>
    <xf numFmtId="0" fontId="94" fillId="0" borderId="10" xfId="53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>
      <alignment vertical="center"/>
    </xf>
    <xf numFmtId="0" fontId="17" fillId="0" borderId="32" xfId="0" applyFont="1" applyFill="1" applyBorder="1" applyAlignment="1">
      <alignment horizontal="centerContinuous" vertical="center" wrapText="1"/>
    </xf>
    <xf numFmtId="183" fontId="17" fillId="0" borderId="32" xfId="0" applyNumberFormat="1" applyFont="1" applyFill="1" applyBorder="1" applyAlignment="1">
      <alignment horizontal="centerContinuous" vertical="center"/>
    </xf>
    <xf numFmtId="183" fontId="4" fillId="0" borderId="32" xfId="0" applyNumberFormat="1" applyFont="1" applyFill="1" applyBorder="1" applyAlignment="1">
      <alignment horizontal="centerContinuous" vertical="center"/>
    </xf>
    <xf numFmtId="46" fontId="4" fillId="0" borderId="32" xfId="0" applyNumberFormat="1" applyFont="1" applyFill="1" applyBorder="1" applyAlignment="1">
      <alignment horizontal="centerContinuous" vertical="center"/>
    </xf>
    <xf numFmtId="0" fontId="17" fillId="0" borderId="32" xfId="0" applyFont="1" applyFill="1" applyBorder="1" applyAlignment="1">
      <alignment horizontal="centerContinuous" vertical="center"/>
    </xf>
    <xf numFmtId="0" fontId="17" fillId="0" borderId="33" xfId="0" applyFont="1" applyFill="1" applyBorder="1" applyAlignment="1">
      <alignment horizontal="centerContinuous" vertical="center"/>
    </xf>
    <xf numFmtId="20" fontId="17" fillId="0" borderId="32" xfId="0" applyNumberFormat="1" applyFont="1" applyFill="1" applyBorder="1" applyAlignment="1">
      <alignment horizontal="centerContinuous" vertical="center"/>
    </xf>
    <xf numFmtId="49" fontId="17" fillId="0" borderId="32" xfId="0" applyNumberFormat="1" applyFont="1" applyFill="1" applyBorder="1" applyAlignment="1">
      <alignment horizontal="centerContinuous" vertical="center"/>
    </xf>
    <xf numFmtId="2" fontId="17" fillId="0" borderId="32" xfId="0" applyNumberFormat="1" applyFont="1" applyFill="1" applyBorder="1" applyAlignment="1">
      <alignment horizontal="centerContinuous" vertical="center"/>
    </xf>
    <xf numFmtId="1" fontId="17" fillId="0" borderId="32" xfId="0" applyNumberFormat="1" applyFont="1" applyFill="1" applyBorder="1" applyAlignment="1">
      <alignment horizontal="centerContinuous" vertical="center"/>
    </xf>
    <xf numFmtId="2" fontId="26" fillId="0" borderId="34" xfId="0" applyNumberFormat="1" applyFont="1" applyFill="1" applyBorder="1" applyAlignment="1">
      <alignment horizontal="centerContinuous" vertical="center"/>
    </xf>
    <xf numFmtId="2" fontId="23" fillId="0" borderId="18" xfId="0" applyNumberFormat="1" applyFont="1" applyFill="1" applyBorder="1" applyAlignment="1">
      <alignment horizontal="centerContinuous" vertical="center"/>
    </xf>
    <xf numFmtId="2" fontId="23" fillId="0" borderId="16" xfId="0" applyNumberFormat="1" applyFont="1" applyFill="1" applyBorder="1" applyAlignment="1">
      <alignment horizontal="centerContinuous" vertical="center"/>
    </xf>
    <xf numFmtId="1" fontId="6" fillId="36" borderId="35" xfId="33" applyNumberFormat="1" applyFont="1" applyFill="1" applyBorder="1" applyAlignment="1" applyProtection="1">
      <alignment horizontal="center" vertical="center"/>
      <protection locked="0"/>
    </xf>
    <xf numFmtId="46" fontId="4" fillId="0" borderId="10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46" fontId="4" fillId="0" borderId="0" xfId="0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53" applyFont="1" applyFill="1" applyAlignment="1" applyProtection="1">
      <alignment vertical="center"/>
      <protection locked="0"/>
    </xf>
    <xf numFmtId="183" fontId="13" fillId="0" borderId="29" xfId="0" applyNumberFormat="1" applyFont="1" applyFill="1" applyBorder="1" applyAlignment="1">
      <alignment horizontal="center" vertical="center"/>
    </xf>
    <xf numFmtId="183" fontId="4" fillId="0" borderId="25" xfId="0" applyNumberFormat="1" applyFont="1" applyFill="1" applyBorder="1" applyAlignment="1">
      <alignment horizontal="center" vertical="center"/>
    </xf>
    <xf numFmtId="46" fontId="4" fillId="0" borderId="25" xfId="0" applyNumberFormat="1" applyFont="1" applyFill="1" applyBorder="1" applyAlignment="1">
      <alignment horizontal="center" vertical="center"/>
    </xf>
    <xf numFmtId="2" fontId="13" fillId="0" borderId="36" xfId="0" applyNumberFormat="1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20" fontId="17" fillId="0" borderId="25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1" fontId="16" fillId="36" borderId="17" xfId="33" applyNumberFormat="1" applyFont="1" applyFill="1" applyBorder="1" applyAlignment="1" applyProtection="1">
      <alignment horizontal="center" vertical="center" wrapText="1"/>
      <protection locked="0"/>
    </xf>
    <xf numFmtId="1" fontId="16" fillId="36" borderId="10" xfId="33" applyNumberFormat="1" applyFont="1" applyFill="1" applyBorder="1" applyAlignment="1" applyProtection="1">
      <alignment horizontal="center" vertical="center" wrapText="1"/>
      <protection locked="0"/>
    </xf>
    <xf numFmtId="1" fontId="16" fillId="36" borderId="29" xfId="33" applyNumberFormat="1" applyFont="1" applyFill="1" applyBorder="1" applyAlignment="1" applyProtection="1">
      <alignment horizontal="center" vertical="center" wrapText="1"/>
      <protection locked="0"/>
    </xf>
    <xf numFmtId="183" fontId="16" fillId="36" borderId="13" xfId="33" applyNumberFormat="1" applyFont="1" applyFill="1" applyBorder="1" applyAlignment="1" applyProtection="1">
      <alignment horizontal="center" vertical="center" wrapText="1"/>
      <protection locked="0"/>
    </xf>
    <xf numFmtId="1" fontId="16" fillId="36" borderId="14" xfId="33" applyNumberFormat="1" applyFont="1" applyFill="1" applyBorder="1" applyAlignment="1" applyProtection="1">
      <alignment horizontal="center" vertical="center" wrapText="1"/>
      <protection locked="0"/>
    </xf>
    <xf numFmtId="1" fontId="16" fillId="36" borderId="23" xfId="33" applyNumberFormat="1" applyFont="1" applyFill="1" applyBorder="1" applyAlignment="1" applyProtection="1">
      <alignment horizontal="center" vertical="center" wrapText="1"/>
      <protection locked="0"/>
    </xf>
    <xf numFmtId="1" fontId="16" fillId="36" borderId="13" xfId="3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53" applyFont="1" applyFill="1" applyBorder="1" applyAlignment="1" applyProtection="1">
      <alignment vertical="center"/>
      <protection locked="0"/>
    </xf>
    <xf numFmtId="0" fontId="34" fillId="0" borderId="0" xfId="53" applyFont="1" applyFill="1" applyAlignment="1" applyProtection="1">
      <alignment wrapText="1"/>
      <protection locked="0"/>
    </xf>
    <xf numFmtId="0" fontId="34" fillId="0" borderId="0" xfId="53" applyFont="1" applyFill="1" applyAlignment="1" applyProtection="1">
      <alignment shrinkToFit="1"/>
      <protection locked="0"/>
    </xf>
    <xf numFmtId="0" fontId="34" fillId="0" borderId="0" xfId="53" applyFont="1" applyFill="1" applyBorder="1" applyAlignment="1" applyProtection="1">
      <alignment horizontal="right"/>
      <protection locked="0"/>
    </xf>
    <xf numFmtId="2" fontId="13" fillId="0" borderId="25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181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 applyProtection="1">
      <alignment vertical="center"/>
      <protection locked="0"/>
    </xf>
    <xf numFmtId="181" fontId="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/>
    </xf>
    <xf numFmtId="1" fontId="6" fillId="36" borderId="10" xfId="33" applyNumberFormat="1" applyFont="1" applyFill="1" applyBorder="1" applyAlignment="1" applyProtection="1">
      <alignment horizontal="center" vertical="center"/>
      <protection locked="0"/>
    </xf>
    <xf numFmtId="1" fontId="7" fillId="36" borderId="10" xfId="33" applyNumberFormat="1" applyFont="1" applyFill="1" applyBorder="1" applyAlignment="1" applyProtection="1">
      <alignment horizontal="center" vertical="center"/>
      <protection locked="0"/>
    </xf>
    <xf numFmtId="0" fontId="7" fillId="36" borderId="10" xfId="53" applyFont="1" applyFill="1" applyBorder="1" applyAlignment="1" applyProtection="1">
      <alignment horizontal="center" vertical="center" wrapText="1"/>
      <protection locked="0"/>
    </xf>
    <xf numFmtId="0" fontId="7" fillId="36" borderId="10" xfId="53" applyFont="1" applyFill="1" applyBorder="1" applyAlignment="1" applyProtection="1">
      <alignment horizontal="center" vertical="center" textRotation="90" wrapText="1"/>
      <protection locked="0"/>
    </xf>
    <xf numFmtId="0" fontId="9" fillId="36" borderId="10" xfId="53" applyFont="1" applyFill="1" applyBorder="1" applyAlignment="1" applyProtection="1">
      <alignment horizontal="center" vertical="center" textRotation="90" wrapText="1"/>
      <protection locked="0"/>
    </xf>
    <xf numFmtId="0" fontId="7" fillId="0" borderId="0" xfId="53" applyFont="1" applyFill="1" applyAlignment="1" applyProtection="1">
      <alignment vertical="center" readingOrder="1"/>
      <protection locked="0"/>
    </xf>
    <xf numFmtId="0" fontId="13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readingOrder="1"/>
    </xf>
    <xf numFmtId="0" fontId="7" fillId="0" borderId="10" xfId="53" applyFont="1" applyFill="1" applyBorder="1" applyAlignment="1" applyProtection="1">
      <alignment horizontal="center" vertical="center" wrapText="1" readingOrder="1"/>
      <protection locked="0"/>
    </xf>
    <xf numFmtId="0" fontId="7" fillId="0" borderId="0" xfId="53" applyFont="1" applyFill="1" applyBorder="1" applyAlignment="1" applyProtection="1">
      <alignment horizontal="center" vertical="center" wrapText="1" readingOrder="1"/>
      <protection locked="0"/>
    </xf>
    <xf numFmtId="49" fontId="7" fillId="0" borderId="0" xfId="53" applyNumberFormat="1" applyFont="1" applyFill="1" applyAlignment="1" applyProtection="1">
      <alignment shrinkToFit="1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>
      <alignment horizontal="center" vertical="center"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>
      <alignment/>
    </xf>
    <xf numFmtId="49" fontId="7" fillId="0" borderId="0" xfId="53" applyNumberFormat="1" applyFont="1" applyFill="1" applyProtection="1">
      <alignment/>
      <protection locked="0"/>
    </xf>
    <xf numFmtId="180" fontId="7" fillId="36" borderId="10" xfId="33" applyNumberFormat="1" applyFont="1" applyFill="1" applyBorder="1" applyAlignment="1" applyProtection="1">
      <alignment horizontal="center" vertical="center"/>
      <protection locked="0"/>
    </xf>
    <xf numFmtId="180" fontId="29" fillId="0" borderId="0" xfId="0" applyNumberFormat="1" applyFont="1" applyFill="1" applyAlignment="1">
      <alignment horizontal="center" vertical="center"/>
    </xf>
    <xf numFmtId="180" fontId="7" fillId="36" borderId="10" xfId="33" applyNumberFormat="1" applyFont="1" applyFill="1" applyBorder="1" applyAlignment="1" applyProtection="1">
      <alignment horizontal="center" vertical="center" wrapText="1"/>
      <protection locked="0"/>
    </xf>
    <xf numFmtId="180" fontId="11" fillId="0" borderId="0" xfId="53" applyNumberFormat="1" applyFont="1" applyFill="1" applyAlignment="1" applyProtection="1">
      <alignment horizontal="center"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" fontId="10" fillId="0" borderId="0" xfId="33" applyNumberFormat="1" applyFont="1" applyFill="1" applyBorder="1" applyAlignment="1" applyProtection="1">
      <alignment horizontal="center" vertical="center"/>
      <protection locked="0"/>
    </xf>
    <xf numFmtId="1" fontId="10" fillId="0" borderId="0" xfId="33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Alignment="1">
      <alignment/>
    </xf>
    <xf numFmtId="1" fontId="16" fillId="36" borderId="37" xfId="33" applyNumberFormat="1" applyFont="1" applyFill="1" applyBorder="1" applyAlignment="1" applyProtection="1">
      <alignment horizontal="center" vertical="center" wrapText="1"/>
      <protection locked="0"/>
    </xf>
    <xf numFmtId="2" fontId="23" fillId="0" borderId="38" xfId="0" applyNumberFormat="1" applyFont="1" applyFill="1" applyBorder="1" applyAlignment="1">
      <alignment horizontal="center" vertical="center"/>
    </xf>
    <xf numFmtId="2" fontId="23" fillId="0" borderId="39" xfId="0" applyNumberFormat="1" applyFont="1" applyFill="1" applyBorder="1" applyAlignment="1">
      <alignment horizontal="center" vertical="center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textRotation="90" wrapTex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25" xfId="53" applyFont="1" applyFill="1" applyBorder="1" applyAlignment="1" applyProtection="1">
      <alignment horizontal="center" vertical="center" wrapText="1"/>
      <protection locked="0"/>
    </xf>
    <xf numFmtId="0" fontId="7" fillId="0" borderId="25" xfId="53" applyFont="1" applyFill="1" applyBorder="1" applyAlignment="1" applyProtection="1">
      <alignment horizontal="left" vertical="center" wrapText="1"/>
      <protection locked="0"/>
    </xf>
    <xf numFmtId="0" fontId="7" fillId="0" borderId="25" xfId="53" applyFont="1" applyFill="1" applyBorder="1" applyAlignment="1" applyProtection="1">
      <alignment horizontal="center" vertical="center" textRotation="90" wrapText="1"/>
      <protection locked="0"/>
    </xf>
    <xf numFmtId="0" fontId="25" fillId="0" borderId="25" xfId="0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5" fillId="0" borderId="36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textRotation="90" wrapText="1"/>
      <protection locked="0"/>
    </xf>
    <xf numFmtId="0" fontId="25" fillId="0" borderId="14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7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53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>
      <alignment horizontal="left" vertical="center" wrapText="1"/>
    </xf>
    <xf numFmtId="49" fontId="7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>
      <alignment horizontal="left" vertical="center" wrapText="1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2" fontId="13" fillId="0" borderId="40" xfId="0" applyNumberFormat="1" applyFont="1" applyFill="1" applyBorder="1" applyAlignment="1">
      <alignment horizontal="center" vertical="center"/>
    </xf>
    <xf numFmtId="46" fontId="4" fillId="0" borderId="19" xfId="0" applyNumberFormat="1" applyFont="1" applyFill="1" applyBorder="1" applyAlignment="1">
      <alignment horizontal="center" vertical="center"/>
    </xf>
    <xf numFmtId="46" fontId="4" fillId="0" borderId="12" xfId="0" applyNumberFormat="1" applyFont="1" applyFill="1" applyBorder="1" applyAlignment="1">
      <alignment horizontal="center" vertical="center"/>
    </xf>
    <xf numFmtId="46" fontId="4" fillId="0" borderId="13" xfId="0" applyNumberFormat="1" applyFont="1" applyFill="1" applyBorder="1" applyAlignment="1">
      <alignment horizontal="center" vertical="center"/>
    </xf>
    <xf numFmtId="4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/>
    </xf>
    <xf numFmtId="0" fontId="6" fillId="0" borderId="0" xfId="53" applyFont="1" applyFill="1" applyBorder="1" applyAlignment="1" applyProtection="1">
      <alignment vertical="center" wrapText="1"/>
      <protection locked="0"/>
    </xf>
    <xf numFmtId="181" fontId="7" fillId="0" borderId="30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53" applyFont="1" applyFill="1" applyBorder="1" applyAlignment="1" applyProtection="1">
      <alignment horizontal="center" vertical="center" wrapText="1"/>
      <protection locked="0"/>
    </xf>
    <xf numFmtId="0" fontId="86" fillId="0" borderId="30" xfId="0" applyFont="1" applyFill="1" applyBorder="1" applyAlignment="1">
      <alignment horizontal="center" vertical="center"/>
    </xf>
    <xf numFmtId="1" fontId="80" fillId="0" borderId="30" xfId="0" applyNumberFormat="1" applyFont="1" applyFill="1" applyBorder="1" applyAlignment="1">
      <alignment horizontal="center" vertical="center"/>
    </xf>
    <xf numFmtId="181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30" xfId="53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>
      <alignment horizontal="left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horizontal="left" vertical="center"/>
    </xf>
    <xf numFmtId="0" fontId="33" fillId="0" borderId="10" xfId="53" applyFont="1" applyFill="1" applyBorder="1" applyAlignment="1" applyProtection="1">
      <alignment horizontal="center" vertical="center"/>
      <protection locked="0"/>
    </xf>
    <xf numFmtId="0" fontId="7" fillId="0" borderId="41" xfId="53" applyFont="1" applyFill="1" applyBorder="1" applyAlignment="1" applyProtection="1">
      <alignment vertical="center"/>
      <protection locked="0"/>
    </xf>
    <xf numFmtId="0" fontId="6" fillId="0" borderId="31" xfId="53" applyFont="1" applyFill="1" applyBorder="1" applyAlignment="1" applyProtection="1">
      <alignment vertical="center" wrapText="1"/>
      <protection locked="0"/>
    </xf>
    <xf numFmtId="2" fontId="80" fillId="0" borderId="17" xfId="0" applyNumberFormat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Continuous" vertical="center"/>
    </xf>
    <xf numFmtId="0" fontId="88" fillId="0" borderId="29" xfId="53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0" fillId="0" borderId="0" xfId="33" applyNumberFormat="1" applyFont="1" applyFill="1" applyBorder="1" applyAlignment="1" applyProtection="1">
      <alignment horizontal="center" vertical="center"/>
      <protection locked="0"/>
    </xf>
    <xf numFmtId="2" fontId="0" fillId="0" borderId="0" xfId="60" applyNumberFormat="1" applyFont="1" applyFill="1" applyAlignment="1">
      <alignment/>
    </xf>
    <xf numFmtId="1" fontId="80" fillId="0" borderId="10" xfId="0" applyNumberFormat="1" applyFont="1" applyFill="1" applyBorder="1" applyAlignment="1">
      <alignment horizontal="centerContinuous" vertical="center"/>
    </xf>
    <xf numFmtId="2" fontId="80" fillId="0" borderId="10" xfId="0" applyNumberFormat="1" applyFont="1" applyFill="1" applyBorder="1" applyAlignment="1">
      <alignment horizontal="centerContinuous" vertical="center"/>
    </xf>
    <xf numFmtId="0" fontId="13" fillId="0" borderId="42" xfId="0" applyFont="1" applyFill="1" applyBorder="1" applyAlignment="1">
      <alignment vertical="center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16" fillId="0" borderId="0" xfId="53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53" applyFont="1" applyFill="1" applyAlignment="1" applyProtection="1">
      <alignment horizontal="center" vertical="center" wrapText="1"/>
      <protection locked="0"/>
    </xf>
    <xf numFmtId="0" fontId="21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0" fontId="21" fillId="0" borderId="29" xfId="53" applyFont="1" applyFill="1" applyBorder="1" applyAlignment="1" applyProtection="1">
      <alignment horizontal="center" vertical="center" wrapText="1"/>
      <protection locked="0"/>
    </xf>
    <xf numFmtId="0" fontId="21" fillId="0" borderId="35" xfId="53" applyFont="1" applyFill="1" applyBorder="1" applyAlignment="1" applyProtection="1">
      <alignment horizontal="center" vertical="center" wrapText="1"/>
      <protection locked="0"/>
    </xf>
    <xf numFmtId="0" fontId="21" fillId="0" borderId="17" xfId="53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Fill="1" applyAlignment="1" applyProtection="1">
      <alignment horizontal="center" vertical="center"/>
      <protection locked="0"/>
    </xf>
    <xf numFmtId="1" fontId="6" fillId="36" borderId="10" xfId="33" applyNumberFormat="1" applyFont="1" applyFill="1" applyBorder="1" applyAlignment="1" applyProtection="1">
      <alignment horizontal="center" vertical="center"/>
      <protection locked="0"/>
    </xf>
    <xf numFmtId="1" fontId="7" fillId="36" borderId="10" xfId="33" applyNumberFormat="1" applyFont="1" applyFill="1" applyBorder="1" applyAlignment="1" applyProtection="1">
      <alignment horizontal="center" vertical="center"/>
      <protection locked="0"/>
    </xf>
    <xf numFmtId="181" fontId="9" fillId="36" borderId="30" xfId="53" applyNumberFormat="1" applyFont="1" applyFill="1" applyBorder="1" applyAlignment="1" applyProtection="1">
      <alignment horizontal="center" vertical="center" textRotation="90" wrapText="1"/>
      <protection locked="0"/>
    </xf>
    <xf numFmtId="181" fontId="9" fillId="36" borderId="11" xfId="53" applyNumberFormat="1" applyFont="1" applyFill="1" applyBorder="1" applyAlignment="1" applyProtection="1">
      <alignment horizontal="center" vertical="center" textRotation="90" wrapText="1"/>
      <protection locked="0"/>
    </xf>
    <xf numFmtId="0" fontId="9" fillId="36" borderId="30" xfId="53" applyFont="1" applyFill="1" applyBorder="1" applyAlignment="1" applyProtection="1">
      <alignment horizontal="center" vertical="center" textRotation="90" wrapText="1"/>
      <protection locked="0"/>
    </xf>
    <xf numFmtId="0" fontId="9" fillId="36" borderId="11" xfId="53" applyFont="1" applyFill="1" applyBorder="1" applyAlignment="1" applyProtection="1">
      <alignment horizontal="center" vertical="center" textRotation="90" wrapText="1"/>
      <protection locked="0"/>
    </xf>
    <xf numFmtId="0" fontId="7" fillId="36" borderId="30" xfId="53" applyFont="1" applyFill="1" applyBorder="1" applyAlignment="1" applyProtection="1">
      <alignment horizontal="center" vertical="center" textRotation="90" wrapText="1"/>
      <protection locked="0"/>
    </xf>
    <xf numFmtId="0" fontId="7" fillId="36" borderId="11" xfId="53" applyFont="1" applyFill="1" applyBorder="1" applyAlignment="1" applyProtection="1">
      <alignment horizontal="center" vertical="center" textRotation="90" wrapText="1"/>
      <protection locked="0"/>
    </xf>
    <xf numFmtId="1" fontId="9" fillId="36" borderId="43" xfId="33" applyNumberFormat="1" applyFont="1" applyFill="1" applyBorder="1" applyAlignment="1" applyProtection="1">
      <alignment horizontal="center" vertical="center" textRotation="90" wrapText="1"/>
      <protection locked="0"/>
    </xf>
    <xf numFmtId="1" fontId="9" fillId="36" borderId="18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1" xfId="53" applyFont="1" applyFill="1" applyBorder="1" applyAlignment="1" applyProtection="1">
      <alignment horizontal="right"/>
      <protection locked="0"/>
    </xf>
    <xf numFmtId="1" fontId="7" fillId="36" borderId="30" xfId="33" applyNumberFormat="1" applyFont="1" applyFill="1" applyBorder="1" applyAlignment="1" applyProtection="1">
      <alignment horizontal="center" vertical="center"/>
      <protection locked="0"/>
    </xf>
    <xf numFmtId="1" fontId="7" fillId="36" borderId="11" xfId="33" applyNumberFormat="1" applyFont="1" applyFill="1" applyBorder="1" applyAlignment="1" applyProtection="1">
      <alignment horizontal="center" vertical="center"/>
      <protection locked="0"/>
    </xf>
    <xf numFmtId="0" fontId="7" fillId="36" borderId="30" xfId="53" applyFont="1" applyFill="1" applyBorder="1" applyAlignment="1" applyProtection="1">
      <alignment horizontal="center" vertical="center" wrapText="1"/>
      <protection locked="0"/>
    </xf>
    <xf numFmtId="0" fontId="7" fillId="36" borderId="11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38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/>
    </xf>
    <xf numFmtId="0" fontId="6" fillId="0" borderId="42" xfId="53" applyFont="1" applyFill="1" applyBorder="1" applyAlignment="1" applyProtection="1">
      <alignment horizontal="center" vertical="center" wrapText="1"/>
      <protection locked="0"/>
    </xf>
    <xf numFmtId="0" fontId="6" fillId="0" borderId="43" xfId="53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/>
    </xf>
    <xf numFmtId="0" fontId="32" fillId="0" borderId="0" xfId="53" applyFont="1" applyFill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right"/>
      <protection locked="0"/>
    </xf>
    <xf numFmtId="0" fontId="7" fillId="0" borderId="41" xfId="53" applyFont="1" applyFill="1" applyBorder="1" applyAlignment="1" applyProtection="1">
      <alignment horizontal="right"/>
      <protection locked="0"/>
    </xf>
    <xf numFmtId="0" fontId="7" fillId="36" borderId="19" xfId="53" applyFont="1" applyFill="1" applyBorder="1" applyAlignment="1" applyProtection="1">
      <alignment horizontal="center" vertical="center" textRotation="90" wrapText="1"/>
      <protection locked="0"/>
    </xf>
    <xf numFmtId="0" fontId="9" fillId="36" borderId="25" xfId="53" applyFont="1" applyFill="1" applyBorder="1" applyAlignment="1" applyProtection="1">
      <alignment horizontal="center" vertical="center" textRotation="90" wrapText="1"/>
      <protection locked="0"/>
    </xf>
    <xf numFmtId="0" fontId="7" fillId="36" borderId="25" xfId="53" applyFont="1" applyFill="1" applyBorder="1" applyAlignment="1" applyProtection="1">
      <alignment horizontal="center" vertical="center" wrapText="1"/>
      <protection locked="0"/>
    </xf>
    <xf numFmtId="0" fontId="7" fillId="36" borderId="25" xfId="53" applyFont="1" applyFill="1" applyBorder="1" applyAlignment="1" applyProtection="1">
      <alignment horizontal="center" vertical="center" textRotation="90" wrapText="1"/>
      <protection locked="0"/>
    </xf>
    <xf numFmtId="0" fontId="26" fillId="0" borderId="44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0" xfId="53" applyFont="1" applyFill="1" applyAlignment="1" applyProtection="1">
      <alignment horizontal="center" vertical="center"/>
      <protection locked="0"/>
    </xf>
    <xf numFmtId="1" fontId="4" fillId="36" borderId="25" xfId="33" applyNumberFormat="1" applyFont="1" applyFill="1" applyBorder="1" applyAlignment="1" applyProtection="1">
      <alignment horizontal="center" vertical="center" wrapText="1"/>
      <protection locked="0"/>
    </xf>
    <xf numFmtId="1" fontId="4" fillId="36" borderId="14" xfId="33" applyNumberFormat="1" applyFont="1" applyFill="1" applyBorder="1" applyAlignment="1" applyProtection="1">
      <alignment horizontal="center" vertical="center"/>
      <protection locked="0"/>
    </xf>
    <xf numFmtId="1" fontId="4" fillId="36" borderId="36" xfId="33" applyNumberFormat="1" applyFont="1" applyFill="1" applyBorder="1" applyAlignment="1" applyProtection="1">
      <alignment horizontal="center" vertical="center" wrapText="1"/>
      <protection locked="0"/>
    </xf>
    <xf numFmtId="1" fontId="4" fillId="36" borderId="23" xfId="33" applyNumberFormat="1" applyFont="1" applyFill="1" applyBorder="1" applyAlignment="1" applyProtection="1">
      <alignment horizontal="center" vertical="center"/>
      <protection locked="0"/>
    </xf>
    <xf numFmtId="1" fontId="34" fillId="36" borderId="10" xfId="33" applyNumberFormat="1" applyFont="1" applyFill="1" applyBorder="1" applyAlignment="1" applyProtection="1">
      <alignment horizontal="center" vertical="center"/>
      <protection locked="0"/>
    </xf>
    <xf numFmtId="1" fontId="34" fillId="36" borderId="29" xfId="33" applyNumberFormat="1" applyFont="1" applyFill="1" applyBorder="1" applyAlignment="1" applyProtection="1">
      <alignment horizontal="center" vertical="center"/>
      <protection locked="0"/>
    </xf>
    <xf numFmtId="1" fontId="4" fillId="36" borderId="19" xfId="33" applyNumberFormat="1" applyFont="1" applyFill="1" applyBorder="1" applyAlignment="1" applyProtection="1">
      <alignment horizontal="center" vertical="center"/>
      <protection locked="0"/>
    </xf>
    <xf numFmtId="1" fontId="4" fillId="36" borderId="25" xfId="33" applyNumberFormat="1" applyFont="1" applyFill="1" applyBorder="1" applyAlignment="1" applyProtection="1">
      <alignment horizontal="center" vertical="center"/>
      <protection locked="0"/>
    </xf>
    <xf numFmtId="1" fontId="4" fillId="36" borderId="45" xfId="3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1" fontId="34" fillId="36" borderId="25" xfId="33" applyNumberFormat="1" applyFont="1" applyFill="1" applyBorder="1" applyAlignment="1" applyProtection="1">
      <alignment horizontal="center" vertical="center"/>
      <protection locked="0"/>
    </xf>
    <xf numFmtId="1" fontId="34" fillId="36" borderId="36" xfId="33" applyNumberFormat="1" applyFont="1" applyFill="1" applyBorder="1" applyAlignment="1" applyProtection="1">
      <alignment horizontal="center" vertical="center"/>
      <protection locked="0"/>
    </xf>
    <xf numFmtId="1" fontId="34" fillId="36" borderId="17" xfId="33" applyNumberFormat="1" applyFont="1" applyFill="1" applyBorder="1" applyAlignment="1" applyProtection="1">
      <alignment horizontal="center" vertical="center"/>
      <protection locked="0"/>
    </xf>
    <xf numFmtId="1" fontId="4" fillId="36" borderId="19" xfId="33" applyNumberFormat="1" applyFont="1" applyFill="1" applyBorder="1" applyAlignment="1" applyProtection="1">
      <alignment horizontal="center" vertical="center" wrapText="1"/>
      <protection locked="0"/>
    </xf>
    <xf numFmtId="1" fontId="4" fillId="36" borderId="13" xfId="33" applyNumberFormat="1" applyFont="1" applyFill="1" applyBorder="1" applyAlignment="1" applyProtection="1">
      <alignment horizontal="center" vertical="center"/>
      <protection locked="0"/>
    </xf>
    <xf numFmtId="1" fontId="34" fillId="36" borderId="17" xfId="33" applyNumberFormat="1" applyFont="1" applyFill="1" applyBorder="1" applyAlignment="1" applyProtection="1">
      <alignment horizontal="center" vertical="center" wrapText="1"/>
      <protection locked="0"/>
    </xf>
    <xf numFmtId="1" fontId="34" fillId="36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6" borderId="25" xfId="53" applyFont="1" applyFill="1" applyBorder="1" applyAlignment="1" applyProtection="1">
      <alignment horizontal="center" vertical="center" wrapText="1"/>
      <protection locked="0"/>
    </xf>
    <xf numFmtId="0" fontId="4" fillId="36" borderId="14" xfId="53" applyFont="1" applyFill="1" applyBorder="1" applyAlignment="1" applyProtection="1">
      <alignment horizontal="center" vertical="center" wrapText="1"/>
      <protection locked="0"/>
    </xf>
    <xf numFmtId="0" fontId="4" fillId="36" borderId="36" xfId="53" applyFont="1" applyFill="1" applyBorder="1" applyAlignment="1" applyProtection="1">
      <alignment horizontal="center" vertical="center" wrapText="1"/>
      <protection locked="0"/>
    </xf>
    <xf numFmtId="0" fontId="4" fillId="36" borderId="23" xfId="53" applyFont="1" applyFill="1" applyBorder="1" applyAlignment="1" applyProtection="1">
      <alignment horizontal="center" vertical="center" wrapText="1"/>
      <protection locked="0"/>
    </xf>
    <xf numFmtId="0" fontId="34" fillId="0" borderId="17" xfId="53" applyFont="1" applyFill="1" applyBorder="1" applyAlignment="1" applyProtection="1">
      <alignment horizontal="center" vertical="center" wrapText="1"/>
      <protection locked="0"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4" fillId="36" borderId="25" xfId="53" applyFont="1" applyFill="1" applyBorder="1" applyAlignment="1" applyProtection="1">
      <alignment horizontal="center" vertical="center" textRotation="90" wrapText="1"/>
      <protection locked="0"/>
    </xf>
    <xf numFmtId="0" fontId="4" fillId="36" borderId="14" xfId="53" applyFont="1" applyFill="1" applyBorder="1" applyAlignment="1" applyProtection="1">
      <alignment horizontal="center" vertical="center" textRotation="90" wrapText="1"/>
      <protection locked="0"/>
    </xf>
    <xf numFmtId="0" fontId="4" fillId="36" borderId="19" xfId="53" applyFont="1" applyFill="1" applyBorder="1" applyAlignment="1" applyProtection="1">
      <alignment horizontal="center" vertical="center" textRotation="90" wrapText="1"/>
      <protection locked="0"/>
    </xf>
    <xf numFmtId="0" fontId="4" fillId="36" borderId="13" xfId="53" applyFont="1" applyFill="1" applyBorder="1" applyAlignment="1" applyProtection="1">
      <alignment horizontal="center" vertical="center" textRotation="90" wrapText="1"/>
      <protection locked="0"/>
    </xf>
    <xf numFmtId="0" fontId="4" fillId="36" borderId="46" xfId="53" applyFont="1" applyFill="1" applyBorder="1" applyAlignment="1" applyProtection="1">
      <alignment horizontal="center" vertical="center" textRotation="90" wrapText="1"/>
      <protection locked="0"/>
    </xf>
    <xf numFmtId="0" fontId="4" fillId="36" borderId="32" xfId="53" applyFont="1" applyFill="1" applyBorder="1" applyAlignment="1" applyProtection="1">
      <alignment horizontal="center" vertical="center" textRotation="90" wrapText="1"/>
      <protection locked="0"/>
    </xf>
    <xf numFmtId="0" fontId="9" fillId="36" borderId="14" xfId="53" applyFont="1" applyFill="1" applyBorder="1" applyAlignment="1" applyProtection="1">
      <alignment horizontal="center" vertical="center" textRotation="90" wrapText="1"/>
      <protection locked="0"/>
    </xf>
    <xf numFmtId="0" fontId="7" fillId="36" borderId="14" xfId="53" applyFont="1" applyFill="1" applyBorder="1" applyAlignment="1" applyProtection="1">
      <alignment horizontal="center" vertical="center" wrapText="1"/>
      <protection locked="0"/>
    </xf>
    <xf numFmtId="0" fontId="7" fillId="36" borderId="14" xfId="53" applyFont="1" applyFill="1" applyBorder="1" applyAlignment="1" applyProtection="1">
      <alignment horizontal="center" vertical="center" textRotation="90" wrapText="1"/>
      <protection locked="0"/>
    </xf>
    <xf numFmtId="0" fontId="18" fillId="36" borderId="47" xfId="53" applyFont="1" applyFill="1" applyBorder="1" applyAlignment="1" applyProtection="1">
      <alignment horizontal="center" vertical="center"/>
      <protection locked="0"/>
    </xf>
    <xf numFmtId="0" fontId="18" fillId="36" borderId="48" xfId="53" applyFont="1" applyFill="1" applyBorder="1" applyAlignment="1" applyProtection="1">
      <alignment horizontal="center" vertical="center"/>
      <protection locked="0"/>
    </xf>
    <xf numFmtId="0" fontId="7" fillId="36" borderId="45" xfId="53" applyFont="1" applyFill="1" applyBorder="1" applyAlignment="1" applyProtection="1">
      <alignment horizontal="center" vertical="center" wrapText="1"/>
      <protection locked="0"/>
    </xf>
    <xf numFmtId="0" fontId="7" fillId="36" borderId="37" xfId="53" applyFont="1" applyFill="1" applyBorder="1" applyAlignment="1" applyProtection="1">
      <alignment horizontal="center" vertical="center" wrapText="1"/>
      <protection locked="0"/>
    </xf>
    <xf numFmtId="0" fontId="18" fillId="36" borderId="49" xfId="53" applyFont="1" applyFill="1" applyBorder="1" applyAlignment="1" applyProtection="1">
      <alignment horizontal="center" vertical="center"/>
      <protection locked="0"/>
    </xf>
    <xf numFmtId="0" fontId="18" fillId="36" borderId="34" xfId="53" applyFont="1" applyFill="1" applyBorder="1" applyAlignment="1" applyProtection="1">
      <alignment horizontal="center" vertical="center"/>
      <protection locked="0"/>
    </xf>
    <xf numFmtId="0" fontId="7" fillId="36" borderId="13" xfId="53" applyFont="1" applyFill="1" applyBorder="1" applyAlignment="1" applyProtection="1">
      <alignment horizontal="center" vertical="center" textRotation="90" wrapText="1"/>
      <protection locked="0"/>
    </xf>
    <xf numFmtId="2" fontId="80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80" fillId="36" borderId="10" xfId="53" applyFont="1" applyFill="1" applyBorder="1" applyAlignment="1" applyProtection="1">
      <alignment horizontal="center" vertical="center" wrapText="1"/>
      <protection locked="0"/>
    </xf>
    <xf numFmtId="0" fontId="84" fillId="0" borderId="0" xfId="53" applyFont="1" applyFill="1" applyAlignment="1" applyProtection="1">
      <alignment horizontal="center" vertical="center"/>
      <protection locked="0"/>
    </xf>
    <xf numFmtId="0" fontId="96" fillId="0" borderId="10" xfId="53" applyFont="1" applyFill="1" applyBorder="1" applyAlignment="1" applyProtection="1">
      <alignment horizontal="center" vertical="center" wrapText="1"/>
      <protection locked="0"/>
    </xf>
    <xf numFmtId="0" fontId="96" fillId="0" borderId="10" xfId="53" applyFont="1" applyFill="1" applyBorder="1" applyAlignment="1" applyProtection="1">
      <alignment horizontal="center" vertical="center"/>
      <protection locked="0"/>
    </xf>
    <xf numFmtId="0" fontId="91" fillId="0" borderId="10" xfId="53" applyFont="1" applyFill="1" applyBorder="1" applyAlignment="1" applyProtection="1">
      <alignment horizontal="center" vertical="center" wrapText="1"/>
      <protection locked="0"/>
    </xf>
    <xf numFmtId="1" fontId="80" fillId="36" borderId="10" xfId="33" applyNumberFormat="1" applyFont="1" applyFill="1" applyBorder="1" applyAlignment="1" applyProtection="1">
      <alignment horizontal="center" vertical="center" wrapText="1"/>
      <protection locked="0"/>
    </xf>
    <xf numFmtId="1" fontId="80" fillId="36" borderId="10" xfId="33" applyNumberFormat="1" applyFont="1" applyFill="1" applyBorder="1" applyAlignment="1" applyProtection="1">
      <alignment horizontal="center" vertical="center"/>
      <protection locked="0"/>
    </xf>
    <xf numFmtId="0" fontId="91" fillId="0" borderId="10" xfId="53" applyFont="1" applyFill="1" applyBorder="1" applyAlignment="1" applyProtection="1">
      <alignment horizontal="center" vertical="center" textRotation="90" wrapText="1"/>
      <protection locked="0"/>
    </xf>
    <xf numFmtId="0" fontId="84" fillId="0" borderId="50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center" vertical="center"/>
    </xf>
    <xf numFmtId="0" fontId="84" fillId="0" borderId="43" xfId="0" applyFont="1" applyFill="1" applyBorder="1" applyAlignment="1">
      <alignment horizontal="center" vertical="center"/>
    </xf>
    <xf numFmtId="0" fontId="80" fillId="36" borderId="10" xfId="53" applyFont="1" applyFill="1" applyBorder="1" applyAlignment="1" applyProtection="1">
      <alignment horizontal="center" vertical="center" textRotation="90" wrapText="1"/>
      <protection locked="0"/>
    </xf>
    <xf numFmtId="0" fontId="84" fillId="0" borderId="10" xfId="0" applyFont="1" applyFill="1" applyBorder="1" applyAlignment="1">
      <alignment horizontal="center" vertical="center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35" xfId="53" applyFont="1" applyFill="1" applyBorder="1" applyAlignment="1" applyProtection="1">
      <alignment horizontal="center" vertical="center" wrapText="1"/>
      <protection locked="0"/>
    </xf>
    <xf numFmtId="2" fontId="91" fillId="36" borderId="10" xfId="53" applyNumberFormat="1" applyFont="1" applyFill="1" applyBorder="1" applyAlignment="1" applyProtection="1">
      <alignment horizontal="center" vertical="center" wrapText="1"/>
      <protection locked="0"/>
    </xf>
    <xf numFmtId="1" fontId="91" fillId="36" borderId="10" xfId="33" applyNumberFormat="1" applyFont="1" applyFill="1" applyBorder="1" applyAlignment="1" applyProtection="1">
      <alignment horizontal="center" vertical="center" wrapText="1"/>
      <protection locked="0"/>
    </xf>
    <xf numFmtId="1" fontId="91" fillId="36" borderId="10" xfId="33" applyNumberFormat="1" applyFont="1" applyFill="1" applyBorder="1" applyAlignment="1" applyProtection="1">
      <alignment horizontal="center" vertical="center"/>
      <protection locked="0"/>
    </xf>
    <xf numFmtId="0" fontId="91" fillId="36" borderId="10" xfId="53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2" fontId="91" fillId="36" borderId="10" xfId="33" applyNumberFormat="1" applyFont="1" applyFill="1" applyBorder="1" applyAlignment="1" applyProtection="1">
      <alignment horizontal="center" vertical="center" wrapText="1"/>
      <protection locked="0"/>
    </xf>
    <xf numFmtId="2" fontId="91" fillId="36" borderId="10" xfId="33" applyNumberFormat="1" applyFont="1" applyFill="1" applyBorder="1" applyAlignment="1" applyProtection="1">
      <alignment horizontal="center" vertical="center"/>
      <protection locked="0"/>
    </xf>
    <xf numFmtId="0" fontId="91" fillId="36" borderId="10" xfId="53" applyFont="1" applyFill="1" applyBorder="1" applyAlignment="1" applyProtection="1">
      <alignment horizontal="center" vertical="center" textRotation="90" wrapText="1"/>
      <protection locked="0"/>
    </xf>
    <xf numFmtId="0" fontId="91" fillId="36" borderId="10" xfId="53" applyFont="1" applyFill="1" applyBorder="1" applyAlignment="1" applyProtection="1">
      <alignment horizontal="right" vertical="center" textRotation="90" wrapText="1"/>
      <protection locked="0"/>
    </xf>
    <xf numFmtId="0" fontId="97" fillId="36" borderId="10" xfId="53" applyFont="1" applyFill="1" applyBorder="1" applyAlignment="1" applyProtection="1">
      <alignment horizontal="center" vertical="center" textRotation="90" wrapText="1"/>
      <protection locked="0"/>
    </xf>
    <xf numFmtId="0" fontId="91" fillId="36" borderId="30" xfId="53" applyFont="1" applyFill="1" applyBorder="1" applyAlignment="1" applyProtection="1">
      <alignment horizontal="left" vertical="center" textRotation="90" wrapText="1"/>
      <protection locked="0"/>
    </xf>
    <xf numFmtId="0" fontId="91" fillId="36" borderId="11" xfId="53" applyFont="1" applyFill="1" applyBorder="1" applyAlignment="1" applyProtection="1">
      <alignment horizontal="left" vertical="center" textRotation="90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Microsoft Excel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161925</xdr:rowOff>
    </xdr:from>
    <xdr:to>
      <xdr:col>8</xdr:col>
      <xdr:colOff>85725</xdr:colOff>
      <xdr:row>2</xdr:row>
      <xdr:rowOff>57150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210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7</xdr:col>
      <xdr:colOff>933450</xdr:colOff>
      <xdr:row>2</xdr:row>
      <xdr:rowOff>66675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2924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7</xdr:col>
      <xdr:colOff>95250</xdr:colOff>
      <xdr:row>2</xdr:row>
      <xdr:rowOff>123825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105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4</xdr:col>
      <xdr:colOff>1038225</xdr:colOff>
      <xdr:row>1</xdr:row>
      <xdr:rowOff>190500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123825</xdr:rowOff>
    </xdr:from>
    <xdr:to>
      <xdr:col>7</xdr:col>
      <xdr:colOff>581025</xdr:colOff>
      <xdr:row>2</xdr:row>
      <xdr:rowOff>9525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2171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85725</xdr:rowOff>
    </xdr:from>
    <xdr:to>
      <xdr:col>7</xdr:col>
      <xdr:colOff>1562100</xdr:colOff>
      <xdr:row>3</xdr:row>
      <xdr:rowOff>295275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9"/>
  <sheetViews>
    <sheetView tabSelected="1" view="pageBreakPreview" zoomScale="70" zoomScaleNormal="75" zoomScaleSheetLayoutView="70" zoomScalePageLayoutView="0" workbookViewId="0" topLeftCell="A1">
      <selection activeCell="AY36" sqref="AY36"/>
    </sheetView>
  </sheetViews>
  <sheetFormatPr defaultColWidth="9.140625" defaultRowHeight="15"/>
  <cols>
    <col min="1" max="3" width="4.8515625" style="155" customWidth="1"/>
    <col min="4" max="4" width="5.421875" style="156" hidden="1" customWidth="1"/>
    <col min="5" max="5" width="8.57421875" style="156" hidden="1" customWidth="1"/>
    <col min="6" max="6" width="21.28125" style="155" customWidth="1"/>
    <col min="7" max="7" width="2.00390625" style="155" hidden="1" customWidth="1"/>
    <col min="8" max="8" width="5.8515625" style="155" hidden="1" customWidth="1"/>
    <col min="9" max="9" width="41.00390625" style="155" customWidth="1"/>
    <col min="10" max="10" width="12.7109375" style="157" customWidth="1"/>
    <col min="11" max="11" width="19.8515625" style="155" customWidth="1"/>
    <col min="12" max="12" width="27.421875" style="155" customWidth="1"/>
    <col min="13" max="13" width="8.8515625" style="155" hidden="1" customWidth="1"/>
    <col min="14" max="14" width="4.7109375" style="155" hidden="1" customWidth="1"/>
    <col min="15" max="15" width="8.8515625" style="155" hidden="1" customWidth="1"/>
    <col min="16" max="16" width="4.57421875" style="155" hidden="1" customWidth="1"/>
    <col min="17" max="17" width="9.28125" style="155" hidden="1" customWidth="1"/>
    <col min="18" max="18" width="4.7109375" style="155" hidden="1" customWidth="1"/>
    <col min="19" max="19" width="8.421875" style="155" hidden="1" customWidth="1"/>
    <col min="20" max="20" width="4.7109375" style="155" hidden="1" customWidth="1"/>
    <col min="21" max="21" width="8.421875" style="155" hidden="1" customWidth="1"/>
    <col min="22" max="22" width="4.57421875" style="155" hidden="1" customWidth="1"/>
    <col min="23" max="23" width="5.28125" style="155" hidden="1" customWidth="1"/>
    <col min="24" max="24" width="7.7109375" style="155" hidden="1" customWidth="1"/>
    <col min="25" max="25" width="9.57421875" style="155" hidden="1" customWidth="1"/>
    <col min="26" max="26" width="7.00390625" style="155" hidden="1" customWidth="1"/>
    <col min="27" max="27" width="8.28125" style="158" hidden="1" customWidth="1"/>
    <col min="28" max="28" width="13.00390625" style="155" hidden="1" customWidth="1"/>
    <col min="29" max="29" width="9.140625" style="155" hidden="1" customWidth="1"/>
    <col min="30" max="30" width="6.00390625" style="155" hidden="1" customWidth="1"/>
    <col min="31" max="31" width="19.00390625" style="155" customWidth="1"/>
    <col min="32" max="32" width="8.8515625" style="422" customWidth="1"/>
    <col min="33" max="33" width="4.57421875" style="267" customWidth="1"/>
    <col min="34" max="34" width="8.8515625" style="422" customWidth="1"/>
    <col min="35" max="35" width="4.57421875" style="267" customWidth="1"/>
    <col min="36" max="36" width="9.28125" style="422" customWidth="1"/>
    <col min="37" max="37" width="4.7109375" style="267" customWidth="1"/>
    <col min="38" max="38" width="8.421875" style="267" hidden="1" customWidth="1"/>
    <col min="39" max="39" width="4.7109375" style="267" hidden="1" customWidth="1"/>
    <col min="40" max="40" width="8.421875" style="267" hidden="1" customWidth="1"/>
    <col min="41" max="41" width="4.57421875" style="267" hidden="1" customWidth="1"/>
    <col min="42" max="42" width="6.00390625" style="267" customWidth="1"/>
    <col min="43" max="43" width="8.7109375" style="422" customWidth="1"/>
    <col min="44" max="44" width="12.00390625" style="155" customWidth="1"/>
    <col min="45" max="16384" width="9.140625" style="155" customWidth="1"/>
  </cols>
  <sheetData>
    <row r="1" spans="1:44" s="159" customFormat="1" ht="23.2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</row>
    <row r="2" spans="1:44" s="159" customFormat="1" ht="23.25" customHeight="1">
      <c r="A2" s="511" t="s">
        <v>349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1:44" s="21" customFormat="1" ht="29.25" customHeight="1">
      <c r="A3" s="505" t="s">
        <v>407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</row>
    <row r="4" spans="1:44" ht="12" customHeight="1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</row>
    <row r="5" spans="1:44" ht="19.5" customHeight="1">
      <c r="A5" s="512" t="s">
        <v>433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</row>
    <row r="6" spans="1:44" ht="19.5" customHeight="1">
      <c r="A6" s="512" t="s">
        <v>11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</row>
    <row r="7" spans="1:44" ht="16.5" customHeight="1">
      <c r="A7" s="510" t="s">
        <v>435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</row>
    <row r="8" spans="2:44" ht="9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22"/>
      <c r="AE8" s="22"/>
      <c r="AF8" s="424"/>
      <c r="AG8" s="425"/>
      <c r="AH8" s="424"/>
      <c r="AI8" s="425"/>
      <c r="AJ8" s="424"/>
      <c r="AK8" s="425"/>
      <c r="AL8" s="425"/>
      <c r="AM8" s="425"/>
      <c r="AN8" s="425"/>
      <c r="AO8" s="425"/>
      <c r="AP8" s="425"/>
      <c r="AQ8" s="424"/>
      <c r="AR8" s="22"/>
    </row>
    <row r="9" spans="1:44" s="160" customFormat="1" ht="16.5" customHeight="1">
      <c r="A9" s="238" t="s">
        <v>350</v>
      </c>
      <c r="B9" s="238"/>
      <c r="C9" s="75"/>
      <c r="D9" s="76"/>
      <c r="E9" s="76"/>
      <c r="F9" s="15"/>
      <c r="G9" s="15"/>
      <c r="H9" s="15"/>
      <c r="I9" s="15"/>
      <c r="J9" s="15"/>
      <c r="K9" s="16"/>
      <c r="L9" s="77"/>
      <c r="M9" s="78"/>
      <c r="N9" s="78"/>
      <c r="O9" s="78"/>
      <c r="P9" s="78"/>
      <c r="Q9" s="79"/>
      <c r="R9" s="79"/>
      <c r="S9" s="78"/>
      <c r="T9" s="78"/>
      <c r="U9" s="78"/>
      <c r="V9" s="78"/>
      <c r="W9" s="78"/>
      <c r="Y9" s="77" t="s">
        <v>202</v>
      </c>
      <c r="Z9" s="77"/>
      <c r="AA9" s="80"/>
      <c r="AB9" s="77" t="s">
        <v>117</v>
      </c>
      <c r="AC9" s="81"/>
      <c r="AD9" s="81"/>
      <c r="AE9" s="527" t="s">
        <v>438</v>
      </c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</row>
    <row r="10" spans="1:44" ht="27" customHeight="1">
      <c r="A10" s="523" t="s">
        <v>7</v>
      </c>
      <c r="B10" s="523" t="s">
        <v>0</v>
      </c>
      <c r="C10" s="521" t="s">
        <v>24</v>
      </c>
      <c r="D10" s="407" t="s">
        <v>1</v>
      </c>
      <c r="E10" s="519" t="s">
        <v>27</v>
      </c>
      <c r="F10" s="530" t="s">
        <v>9</v>
      </c>
      <c r="G10" s="405" t="s">
        <v>2</v>
      </c>
      <c r="H10" s="406" t="s">
        <v>3</v>
      </c>
      <c r="I10" s="530" t="s">
        <v>10</v>
      </c>
      <c r="J10" s="530" t="s">
        <v>2</v>
      </c>
      <c r="K10" s="530" t="s">
        <v>4</v>
      </c>
      <c r="L10" s="530" t="s">
        <v>5</v>
      </c>
      <c r="M10" s="517" t="s">
        <v>28</v>
      </c>
      <c r="N10" s="517"/>
      <c r="O10" s="517" t="s">
        <v>79</v>
      </c>
      <c r="P10" s="517"/>
      <c r="Q10" s="517" t="s">
        <v>80</v>
      </c>
      <c r="R10" s="517"/>
      <c r="S10" s="517" t="s">
        <v>62</v>
      </c>
      <c r="T10" s="517"/>
      <c r="U10" s="517" t="s">
        <v>63</v>
      </c>
      <c r="V10" s="517"/>
      <c r="W10" s="239" t="s">
        <v>31</v>
      </c>
      <c r="X10" s="518" t="s">
        <v>81</v>
      </c>
      <c r="Y10" s="518"/>
      <c r="Z10" s="239" t="s">
        <v>96</v>
      </c>
      <c r="AA10" s="240"/>
      <c r="AB10" s="405" t="s">
        <v>64</v>
      </c>
      <c r="AC10" s="405" t="s">
        <v>88</v>
      </c>
      <c r="AD10" s="241"/>
      <c r="AE10" s="528" t="s">
        <v>64</v>
      </c>
      <c r="AF10" s="517" t="s">
        <v>430</v>
      </c>
      <c r="AG10" s="517"/>
      <c r="AH10" s="517" t="s">
        <v>431</v>
      </c>
      <c r="AI10" s="517"/>
      <c r="AJ10" s="517" t="s">
        <v>80</v>
      </c>
      <c r="AK10" s="517"/>
      <c r="AL10" s="517" t="s">
        <v>62</v>
      </c>
      <c r="AM10" s="517"/>
      <c r="AN10" s="517" t="s">
        <v>63</v>
      </c>
      <c r="AO10" s="517"/>
      <c r="AP10" s="525" t="s">
        <v>344</v>
      </c>
      <c r="AQ10" s="518" t="s">
        <v>81</v>
      </c>
      <c r="AR10" s="518"/>
    </row>
    <row r="11" spans="1:44" ht="40.5" customHeight="1">
      <c r="A11" s="524"/>
      <c r="B11" s="524"/>
      <c r="C11" s="522"/>
      <c r="D11" s="407"/>
      <c r="E11" s="520"/>
      <c r="F11" s="531"/>
      <c r="G11" s="405"/>
      <c r="H11" s="406"/>
      <c r="I11" s="531"/>
      <c r="J11" s="531"/>
      <c r="K11" s="531"/>
      <c r="L11" s="531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239"/>
      <c r="X11" s="404"/>
      <c r="Y11" s="404"/>
      <c r="Z11" s="239"/>
      <c r="AA11" s="240"/>
      <c r="AB11" s="405"/>
      <c r="AC11" s="405"/>
      <c r="AD11" s="241"/>
      <c r="AE11" s="529"/>
      <c r="AF11" s="421" t="s">
        <v>340</v>
      </c>
      <c r="AG11" s="406" t="s">
        <v>341</v>
      </c>
      <c r="AH11" s="421" t="s">
        <v>340</v>
      </c>
      <c r="AI11" s="406" t="s">
        <v>341</v>
      </c>
      <c r="AJ11" s="421" t="s">
        <v>340</v>
      </c>
      <c r="AK11" s="406" t="s">
        <v>341</v>
      </c>
      <c r="AL11" s="346"/>
      <c r="AM11" s="346"/>
      <c r="AN11" s="346"/>
      <c r="AO11" s="346"/>
      <c r="AP11" s="526"/>
      <c r="AQ11" s="423" t="s">
        <v>342</v>
      </c>
      <c r="AR11" s="404" t="s">
        <v>343</v>
      </c>
    </row>
    <row r="12" spans="1:44" s="428" customFormat="1" ht="29.25" customHeight="1">
      <c r="A12" s="535" t="s">
        <v>432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6"/>
    </row>
    <row r="13" spans="1:44" s="181" customFormat="1" ht="39" customHeight="1">
      <c r="A13" s="429">
        <f>RANK(AR13,AR$13:AR$15,1)</f>
        <v>1</v>
      </c>
      <c r="B13" s="30">
        <v>18</v>
      </c>
      <c r="C13" s="30">
        <v>18</v>
      </c>
      <c r="D13" s="29"/>
      <c r="E13" s="391">
        <v>0.660416666666667</v>
      </c>
      <c r="F13" s="263" t="s">
        <v>388</v>
      </c>
      <c r="G13" s="30"/>
      <c r="H13" s="29"/>
      <c r="I13" s="263" t="s">
        <v>389</v>
      </c>
      <c r="J13" s="30"/>
      <c r="K13" s="30"/>
      <c r="L13" s="242" t="s">
        <v>390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394"/>
      <c r="X13" s="151"/>
      <c r="Y13" s="151"/>
      <c r="Z13" s="394"/>
      <c r="AA13" s="49"/>
      <c r="AB13" s="30"/>
      <c r="AC13" s="30"/>
      <c r="AD13" s="399"/>
      <c r="AE13" s="395" t="s">
        <v>387</v>
      </c>
      <c r="AF13" s="90">
        <v>160</v>
      </c>
      <c r="AG13" s="264">
        <f>RANK(AF13,AF$13:AF$15,0)</f>
        <v>1</v>
      </c>
      <c r="AH13" s="90">
        <v>146</v>
      </c>
      <c r="AI13" s="264">
        <f>RANK(AH13,AH$13:AH$15,0)</f>
        <v>1</v>
      </c>
      <c r="AJ13" s="90">
        <v>153.5</v>
      </c>
      <c r="AK13" s="264">
        <f>RANK(AJ13,AJ$13:AJ$15,0)</f>
        <v>1</v>
      </c>
      <c r="AL13" s="265"/>
      <c r="AM13" s="265"/>
      <c r="AN13" s="265"/>
      <c r="AO13" s="265"/>
      <c r="AP13" s="266">
        <v>0</v>
      </c>
      <c r="AQ13" s="427">
        <f>AF13+AH13+AJ13</f>
        <v>459.5</v>
      </c>
      <c r="AR13" s="27">
        <f>160-(AQ13*0.696/3)+AP13</f>
        <v>53.396000000000015</v>
      </c>
    </row>
    <row r="14" spans="1:44" s="181" customFormat="1" ht="39" customHeight="1">
      <c r="A14" s="429">
        <f>RANK(AR14,AR$13:AR$15,1)</f>
        <v>2</v>
      </c>
      <c r="B14" s="30">
        <v>24</v>
      </c>
      <c r="C14" s="30">
        <v>24</v>
      </c>
      <c r="D14" s="29"/>
      <c r="E14" s="391">
        <v>0.69375</v>
      </c>
      <c r="F14" s="263" t="s">
        <v>379</v>
      </c>
      <c r="G14" s="30"/>
      <c r="H14" s="29"/>
      <c r="I14" s="263" t="s">
        <v>428</v>
      </c>
      <c r="J14" s="416" t="s">
        <v>426</v>
      </c>
      <c r="K14" s="415" t="s">
        <v>425</v>
      </c>
      <c r="L14" s="242" t="s">
        <v>333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394"/>
      <c r="X14" s="151"/>
      <c r="Y14" s="151"/>
      <c r="Z14" s="394"/>
      <c r="AA14" s="49"/>
      <c r="AB14" s="30"/>
      <c r="AC14" s="30"/>
      <c r="AD14" s="399"/>
      <c r="AE14" s="395" t="s">
        <v>385</v>
      </c>
      <c r="AF14" s="90">
        <v>155.5</v>
      </c>
      <c r="AG14" s="264">
        <f>RANK(AF14,AF$13:AF$15,0)</f>
        <v>2</v>
      </c>
      <c r="AH14" s="90">
        <v>142</v>
      </c>
      <c r="AI14" s="264">
        <f>RANK(AH14,AH$13:AH$15,0)</f>
        <v>2</v>
      </c>
      <c r="AJ14" s="90">
        <v>150.5</v>
      </c>
      <c r="AK14" s="264">
        <f>RANK(AJ14,AJ$13:AJ$15,0)</f>
        <v>2</v>
      </c>
      <c r="AL14" s="265"/>
      <c r="AM14" s="265"/>
      <c r="AN14" s="265"/>
      <c r="AO14" s="265"/>
      <c r="AP14" s="266">
        <v>0</v>
      </c>
      <c r="AQ14" s="427">
        <f>AF14+AH14+AJ14</f>
        <v>448</v>
      </c>
      <c r="AR14" s="27">
        <f>160-(AQ14*0.696/3)+AP14</f>
        <v>56.06400000000001</v>
      </c>
    </row>
    <row r="15" spans="1:44" s="181" customFormat="1" ht="39" customHeight="1">
      <c r="A15" s="429">
        <f>RANK(AR15,AR$13:AR$15,1)</f>
        <v>3</v>
      </c>
      <c r="B15" s="30">
        <v>16</v>
      </c>
      <c r="C15" s="30">
        <v>16</v>
      </c>
      <c r="D15" s="29"/>
      <c r="E15" s="391">
        <v>0.6493055555555556</v>
      </c>
      <c r="F15" s="263" t="s">
        <v>386</v>
      </c>
      <c r="G15" s="30"/>
      <c r="H15" s="29"/>
      <c r="I15" s="398" t="s">
        <v>402</v>
      </c>
      <c r="J15" s="393" t="s">
        <v>68</v>
      </c>
      <c r="K15" s="30" t="s">
        <v>333</v>
      </c>
      <c r="L15" s="242" t="s">
        <v>333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394"/>
      <c r="X15" s="151"/>
      <c r="Y15" s="151"/>
      <c r="Z15" s="394"/>
      <c r="AA15" s="49"/>
      <c r="AB15" s="30"/>
      <c r="AC15" s="30"/>
      <c r="AD15" s="399"/>
      <c r="AE15" s="395" t="s">
        <v>387</v>
      </c>
      <c r="AF15" s="90">
        <v>155</v>
      </c>
      <c r="AG15" s="264">
        <f>RANK(AF15,AF$13:AF$15,0)</f>
        <v>3</v>
      </c>
      <c r="AH15" s="90">
        <v>140.5</v>
      </c>
      <c r="AI15" s="264">
        <f>RANK(AH15,AH$13:AH$15,0)</f>
        <v>3</v>
      </c>
      <c r="AJ15" s="90">
        <v>147.5</v>
      </c>
      <c r="AK15" s="264">
        <f>RANK(AJ15,AJ$13:AJ$15,0)</f>
        <v>3</v>
      </c>
      <c r="AL15" s="265"/>
      <c r="AM15" s="265"/>
      <c r="AN15" s="265"/>
      <c r="AO15" s="265"/>
      <c r="AP15" s="266">
        <v>0</v>
      </c>
      <c r="AQ15" s="427">
        <f>AF15+AH15+AJ15</f>
        <v>443</v>
      </c>
      <c r="AR15" s="27">
        <f>160-(AQ15*0.696/3)+AP15</f>
        <v>57.224000000000004</v>
      </c>
    </row>
    <row r="16" spans="1:44" s="181" customFormat="1" ht="29.25" customHeight="1">
      <c r="A16" s="532" t="s">
        <v>393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3"/>
    </row>
    <row r="17" spans="1:44" s="181" customFormat="1" ht="39" customHeight="1">
      <c r="A17" s="429">
        <f>RANK(AR17,AR$17:AR$26,1)</f>
        <v>1</v>
      </c>
      <c r="B17" s="30">
        <v>4</v>
      </c>
      <c r="C17" s="30">
        <v>9</v>
      </c>
      <c r="D17" s="29"/>
      <c r="E17" s="391">
        <v>0.572222222222222</v>
      </c>
      <c r="F17" s="262" t="s">
        <v>374</v>
      </c>
      <c r="G17" s="30"/>
      <c r="H17" s="29"/>
      <c r="I17" s="397" t="s">
        <v>396</v>
      </c>
      <c r="J17" s="396" t="s">
        <v>110</v>
      </c>
      <c r="K17" s="415" t="s">
        <v>425</v>
      </c>
      <c r="L17" s="242" t="s">
        <v>333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394"/>
      <c r="X17" s="151"/>
      <c r="Y17" s="151"/>
      <c r="Z17" s="394"/>
      <c r="AA17" s="49"/>
      <c r="AB17" s="30"/>
      <c r="AC17" s="30"/>
      <c r="AD17" s="399"/>
      <c r="AE17" s="395" t="s">
        <v>369</v>
      </c>
      <c r="AF17" s="90">
        <v>151</v>
      </c>
      <c r="AG17" s="264">
        <f aca="true" t="shared" si="0" ref="AG17:AG26">RANK(AF17,AF$17:AF$26,0)</f>
        <v>2</v>
      </c>
      <c r="AH17" s="90">
        <v>146</v>
      </c>
      <c r="AI17" s="264">
        <f aca="true" t="shared" si="1" ref="AI17:AI26">RANK(AH17,AH$17:AH$26,0)</f>
        <v>1</v>
      </c>
      <c r="AJ17" s="90">
        <v>152</v>
      </c>
      <c r="AK17" s="264">
        <f aca="true" t="shared" si="2" ref="AK17:AK26">RANK(AJ17,AJ$17:AJ$26,0)</f>
        <v>1</v>
      </c>
      <c r="AL17" s="265"/>
      <c r="AM17" s="265"/>
      <c r="AN17" s="265"/>
      <c r="AO17" s="265"/>
      <c r="AP17" s="266">
        <v>0</v>
      </c>
      <c r="AQ17" s="427">
        <f aca="true" t="shared" si="3" ref="AQ17:AQ26">AF17+AH17+AJ17</f>
        <v>449</v>
      </c>
      <c r="AR17" s="27">
        <f aca="true" t="shared" si="4" ref="AR17:AR26">160-(AQ17*0.696/3)+AP17</f>
        <v>55.83200000000001</v>
      </c>
    </row>
    <row r="18" spans="1:44" s="181" customFormat="1" ht="39" customHeight="1">
      <c r="A18" s="429">
        <f>RANK(AR18,AR$17:AR$26,1)</f>
        <v>2</v>
      </c>
      <c r="B18" s="30">
        <v>9</v>
      </c>
      <c r="C18" s="30">
        <v>12</v>
      </c>
      <c r="D18" s="29"/>
      <c r="E18" s="391">
        <v>0.6</v>
      </c>
      <c r="F18" s="263" t="s">
        <v>383</v>
      </c>
      <c r="G18" s="30"/>
      <c r="H18" s="29"/>
      <c r="I18" s="398" t="s">
        <v>421</v>
      </c>
      <c r="J18" s="393" t="s">
        <v>420</v>
      </c>
      <c r="K18" s="415" t="s">
        <v>419</v>
      </c>
      <c r="L18" s="242" t="s">
        <v>335</v>
      </c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394"/>
      <c r="X18" s="151"/>
      <c r="Y18" s="151"/>
      <c r="Z18" s="394"/>
      <c r="AA18" s="49"/>
      <c r="AB18" s="30"/>
      <c r="AC18" s="30"/>
      <c r="AD18" s="399"/>
      <c r="AE18" s="395" t="s">
        <v>393</v>
      </c>
      <c r="AF18" s="90">
        <v>152.5</v>
      </c>
      <c r="AG18" s="264">
        <f t="shared" si="0"/>
        <v>1</v>
      </c>
      <c r="AH18" s="90">
        <v>141</v>
      </c>
      <c r="AI18" s="264">
        <f t="shared" si="1"/>
        <v>2</v>
      </c>
      <c r="AJ18" s="90">
        <v>146</v>
      </c>
      <c r="AK18" s="264">
        <f t="shared" si="2"/>
        <v>3</v>
      </c>
      <c r="AL18" s="265"/>
      <c r="AM18" s="265"/>
      <c r="AN18" s="265"/>
      <c r="AO18" s="265"/>
      <c r="AP18" s="266">
        <v>0</v>
      </c>
      <c r="AQ18" s="427">
        <f t="shared" si="3"/>
        <v>439.5</v>
      </c>
      <c r="AR18" s="27">
        <f t="shared" si="4"/>
        <v>58.036</v>
      </c>
    </row>
    <row r="19" spans="1:44" s="181" customFormat="1" ht="39" customHeight="1">
      <c r="A19" s="429">
        <f aca="true" t="shared" si="5" ref="A19:A26">RANK(AR19,AR$17:AR$26,1)</f>
        <v>3</v>
      </c>
      <c r="B19" s="30">
        <v>19</v>
      </c>
      <c r="C19" s="30">
        <v>19</v>
      </c>
      <c r="D19" s="29"/>
      <c r="E19" s="391">
        <v>0.665972222222222</v>
      </c>
      <c r="F19" s="262" t="s">
        <v>375</v>
      </c>
      <c r="G19" s="30"/>
      <c r="H19" s="29"/>
      <c r="I19" s="397" t="s">
        <v>396</v>
      </c>
      <c r="J19" s="396" t="s">
        <v>110</v>
      </c>
      <c r="K19" s="415" t="s">
        <v>425</v>
      </c>
      <c r="L19" s="242" t="s">
        <v>333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394"/>
      <c r="X19" s="151"/>
      <c r="Y19" s="151"/>
      <c r="Z19" s="394"/>
      <c r="AA19" s="49"/>
      <c r="AB19" s="30"/>
      <c r="AC19" s="30"/>
      <c r="AD19" s="399"/>
      <c r="AE19" s="395" t="s">
        <v>369</v>
      </c>
      <c r="AF19" s="90">
        <v>150</v>
      </c>
      <c r="AG19" s="264">
        <f t="shared" si="0"/>
        <v>5</v>
      </c>
      <c r="AH19" s="90">
        <v>138.5</v>
      </c>
      <c r="AI19" s="264">
        <f t="shared" si="1"/>
        <v>4</v>
      </c>
      <c r="AJ19" s="90">
        <v>147.5</v>
      </c>
      <c r="AK19" s="264">
        <f t="shared" si="2"/>
        <v>2</v>
      </c>
      <c r="AL19" s="265"/>
      <c r="AM19" s="265"/>
      <c r="AN19" s="265"/>
      <c r="AO19" s="265"/>
      <c r="AP19" s="266">
        <v>0</v>
      </c>
      <c r="AQ19" s="427">
        <f t="shared" si="3"/>
        <v>436</v>
      </c>
      <c r="AR19" s="27">
        <f t="shared" si="4"/>
        <v>58.84800000000001</v>
      </c>
    </row>
    <row r="20" spans="1:44" s="181" customFormat="1" ht="39" customHeight="1">
      <c r="A20" s="429">
        <f t="shared" si="5"/>
        <v>4</v>
      </c>
      <c r="B20" s="30">
        <v>5</v>
      </c>
      <c r="C20" s="30">
        <v>10</v>
      </c>
      <c r="D20" s="29"/>
      <c r="E20" s="391">
        <v>0.577777777777778</v>
      </c>
      <c r="F20" s="262" t="s">
        <v>392</v>
      </c>
      <c r="G20" s="30"/>
      <c r="H20" s="29"/>
      <c r="I20" s="398" t="s">
        <v>421</v>
      </c>
      <c r="J20" s="393" t="s">
        <v>420</v>
      </c>
      <c r="K20" s="415" t="s">
        <v>419</v>
      </c>
      <c r="L20" s="242" t="s">
        <v>335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394"/>
      <c r="X20" s="151"/>
      <c r="Y20" s="151"/>
      <c r="Z20" s="394"/>
      <c r="AA20" s="49"/>
      <c r="AB20" s="30"/>
      <c r="AC20" s="30"/>
      <c r="AD20" s="399"/>
      <c r="AE20" s="395" t="s">
        <v>369</v>
      </c>
      <c r="AF20" s="90">
        <v>151</v>
      </c>
      <c r="AG20" s="264">
        <f t="shared" si="0"/>
        <v>2</v>
      </c>
      <c r="AH20" s="90">
        <v>139</v>
      </c>
      <c r="AI20" s="264">
        <f t="shared" si="1"/>
        <v>3</v>
      </c>
      <c r="AJ20" s="90">
        <v>142</v>
      </c>
      <c r="AK20" s="264">
        <f t="shared" si="2"/>
        <v>5</v>
      </c>
      <c r="AL20" s="395"/>
      <c r="AM20" s="395"/>
      <c r="AN20" s="395"/>
      <c r="AO20" s="395"/>
      <c r="AP20" s="266">
        <v>0</v>
      </c>
      <c r="AQ20" s="427">
        <f t="shared" si="3"/>
        <v>432</v>
      </c>
      <c r="AR20" s="27">
        <f t="shared" si="4"/>
        <v>59.77600000000001</v>
      </c>
    </row>
    <row r="21" spans="1:44" s="181" customFormat="1" ht="39" customHeight="1">
      <c r="A21" s="429">
        <f t="shared" si="5"/>
        <v>5</v>
      </c>
      <c r="B21" s="30">
        <v>12</v>
      </c>
      <c r="C21" s="30">
        <v>5</v>
      </c>
      <c r="D21" s="29"/>
      <c r="E21" s="391">
        <v>0.616666666666666</v>
      </c>
      <c r="F21" s="263" t="s">
        <v>370</v>
      </c>
      <c r="G21" s="30"/>
      <c r="H21" s="29"/>
      <c r="I21" s="398" t="s">
        <v>399</v>
      </c>
      <c r="J21" s="396" t="s">
        <v>90</v>
      </c>
      <c r="K21" s="415" t="s">
        <v>411</v>
      </c>
      <c r="L21" s="242" t="s">
        <v>368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394"/>
      <c r="X21" s="151"/>
      <c r="Y21" s="151"/>
      <c r="Z21" s="394"/>
      <c r="AA21" s="49"/>
      <c r="AB21" s="30"/>
      <c r="AC21" s="30"/>
      <c r="AD21" s="399"/>
      <c r="AE21" s="395" t="s">
        <v>369</v>
      </c>
      <c r="AF21" s="90">
        <v>151</v>
      </c>
      <c r="AG21" s="264">
        <f t="shared" si="0"/>
        <v>2</v>
      </c>
      <c r="AH21" s="90">
        <v>122</v>
      </c>
      <c r="AI21" s="264">
        <f t="shared" si="1"/>
        <v>7</v>
      </c>
      <c r="AJ21" s="90">
        <v>140</v>
      </c>
      <c r="AK21" s="264">
        <f t="shared" si="2"/>
        <v>6</v>
      </c>
      <c r="AL21" s="265"/>
      <c r="AM21" s="265"/>
      <c r="AN21" s="265"/>
      <c r="AO21" s="265"/>
      <c r="AP21" s="266">
        <v>0</v>
      </c>
      <c r="AQ21" s="427">
        <f t="shared" si="3"/>
        <v>413</v>
      </c>
      <c r="AR21" s="27">
        <f t="shared" si="4"/>
        <v>64.18400000000001</v>
      </c>
    </row>
    <row r="22" spans="1:44" s="181" customFormat="1" ht="39" customHeight="1">
      <c r="A22" s="429">
        <f t="shared" si="5"/>
        <v>6</v>
      </c>
      <c r="B22" s="30">
        <v>11</v>
      </c>
      <c r="C22" s="30">
        <v>4</v>
      </c>
      <c r="D22" s="29"/>
      <c r="E22" s="391">
        <v>0.611111111111111</v>
      </c>
      <c r="F22" s="262" t="s">
        <v>371</v>
      </c>
      <c r="G22" s="30"/>
      <c r="H22" s="29"/>
      <c r="I22" s="263" t="s">
        <v>409</v>
      </c>
      <c r="J22" s="416" t="s">
        <v>77</v>
      </c>
      <c r="K22" s="415" t="s">
        <v>411</v>
      </c>
      <c r="L22" s="242" t="s">
        <v>368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394"/>
      <c r="X22" s="151"/>
      <c r="Y22" s="151"/>
      <c r="Z22" s="394"/>
      <c r="AA22" s="49"/>
      <c r="AB22" s="30"/>
      <c r="AC22" s="30"/>
      <c r="AD22" s="399"/>
      <c r="AE22" s="395" t="s">
        <v>369</v>
      </c>
      <c r="AF22" s="90">
        <v>147.5</v>
      </c>
      <c r="AG22" s="264">
        <f t="shared" si="0"/>
        <v>6</v>
      </c>
      <c r="AH22" s="90">
        <v>118.5</v>
      </c>
      <c r="AI22" s="264">
        <f t="shared" si="1"/>
        <v>9</v>
      </c>
      <c r="AJ22" s="90">
        <v>137</v>
      </c>
      <c r="AK22" s="264">
        <f t="shared" si="2"/>
        <v>7</v>
      </c>
      <c r="AL22" s="265"/>
      <c r="AM22" s="265"/>
      <c r="AN22" s="265"/>
      <c r="AO22" s="265"/>
      <c r="AP22" s="266">
        <v>0</v>
      </c>
      <c r="AQ22" s="427">
        <f t="shared" si="3"/>
        <v>403</v>
      </c>
      <c r="AR22" s="27">
        <f t="shared" si="4"/>
        <v>66.504</v>
      </c>
    </row>
    <row r="23" spans="1:44" s="181" customFormat="1" ht="39" customHeight="1">
      <c r="A23" s="429">
        <f t="shared" si="5"/>
        <v>7</v>
      </c>
      <c r="B23" s="30">
        <v>7</v>
      </c>
      <c r="C23" s="30">
        <v>1</v>
      </c>
      <c r="D23" s="29"/>
      <c r="E23" s="391">
        <v>0.588888888888889</v>
      </c>
      <c r="F23" s="263" t="s">
        <v>376</v>
      </c>
      <c r="G23" s="30"/>
      <c r="H23" s="29"/>
      <c r="I23" s="263" t="s">
        <v>409</v>
      </c>
      <c r="J23" s="416" t="s">
        <v>77</v>
      </c>
      <c r="K23" s="415" t="s">
        <v>411</v>
      </c>
      <c r="L23" s="242" t="s">
        <v>368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394"/>
      <c r="X23" s="151"/>
      <c r="Y23" s="151"/>
      <c r="Z23" s="394"/>
      <c r="AA23" s="49"/>
      <c r="AB23" s="30"/>
      <c r="AC23" s="30"/>
      <c r="AD23" s="399"/>
      <c r="AE23" s="395" t="s">
        <v>393</v>
      </c>
      <c r="AF23" s="90">
        <v>140.5</v>
      </c>
      <c r="AG23" s="264">
        <f t="shared" si="0"/>
        <v>8</v>
      </c>
      <c r="AH23" s="90">
        <v>126.5</v>
      </c>
      <c r="AI23" s="264">
        <f t="shared" si="1"/>
        <v>6</v>
      </c>
      <c r="AJ23" s="90">
        <v>132</v>
      </c>
      <c r="AK23" s="264">
        <f t="shared" si="2"/>
        <v>8</v>
      </c>
      <c r="AL23" s="265"/>
      <c r="AM23" s="265"/>
      <c r="AN23" s="265"/>
      <c r="AO23" s="265"/>
      <c r="AP23" s="266">
        <v>0</v>
      </c>
      <c r="AQ23" s="427">
        <f t="shared" si="3"/>
        <v>399</v>
      </c>
      <c r="AR23" s="27">
        <f t="shared" si="4"/>
        <v>67.432</v>
      </c>
    </row>
    <row r="24" spans="1:44" s="181" customFormat="1" ht="39" customHeight="1">
      <c r="A24" s="429">
        <f t="shared" si="5"/>
        <v>8</v>
      </c>
      <c r="B24" s="30">
        <v>8</v>
      </c>
      <c r="C24" s="30">
        <v>2</v>
      </c>
      <c r="D24" s="29"/>
      <c r="E24" s="391">
        <v>0.594444444444444</v>
      </c>
      <c r="F24" s="263" t="s">
        <v>367</v>
      </c>
      <c r="G24" s="30"/>
      <c r="H24" s="29"/>
      <c r="I24" s="398" t="s">
        <v>399</v>
      </c>
      <c r="J24" s="396" t="s">
        <v>90</v>
      </c>
      <c r="K24" s="415" t="s">
        <v>411</v>
      </c>
      <c r="L24" s="242" t="s">
        <v>368</v>
      </c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394"/>
      <c r="X24" s="151"/>
      <c r="Y24" s="151"/>
      <c r="Z24" s="394"/>
      <c r="AA24" s="49"/>
      <c r="AB24" s="30"/>
      <c r="AC24" s="30"/>
      <c r="AD24" s="399"/>
      <c r="AE24" s="395" t="s">
        <v>369</v>
      </c>
      <c r="AF24" s="90">
        <v>147.5</v>
      </c>
      <c r="AG24" s="264">
        <f t="shared" si="0"/>
        <v>6</v>
      </c>
      <c r="AH24" s="90">
        <v>119</v>
      </c>
      <c r="AI24" s="264">
        <f t="shared" si="1"/>
        <v>8</v>
      </c>
      <c r="AJ24" s="90">
        <v>132</v>
      </c>
      <c r="AK24" s="264">
        <f t="shared" si="2"/>
        <v>8</v>
      </c>
      <c r="AL24" s="265"/>
      <c r="AM24" s="265"/>
      <c r="AN24" s="265"/>
      <c r="AO24" s="265"/>
      <c r="AP24" s="266">
        <v>0</v>
      </c>
      <c r="AQ24" s="427">
        <f t="shared" si="3"/>
        <v>398.5</v>
      </c>
      <c r="AR24" s="27">
        <f t="shared" si="4"/>
        <v>67.548</v>
      </c>
    </row>
    <row r="25" spans="1:44" s="181" customFormat="1" ht="39" customHeight="1">
      <c r="A25" s="429">
        <f t="shared" si="5"/>
        <v>9</v>
      </c>
      <c r="B25" s="30">
        <v>22</v>
      </c>
      <c r="C25" s="30">
        <v>22</v>
      </c>
      <c r="D25" s="29"/>
      <c r="E25" s="391">
        <v>0.682638888888889</v>
      </c>
      <c r="F25" s="262" t="s">
        <v>357</v>
      </c>
      <c r="G25" s="30"/>
      <c r="H25" s="29"/>
      <c r="I25" s="263" t="s">
        <v>422</v>
      </c>
      <c r="J25" s="416" t="s">
        <v>418</v>
      </c>
      <c r="K25" s="415" t="s">
        <v>419</v>
      </c>
      <c r="L25" s="242" t="s">
        <v>335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394"/>
      <c r="X25" s="151"/>
      <c r="Y25" s="151"/>
      <c r="Z25" s="394"/>
      <c r="AA25" s="49"/>
      <c r="AB25" s="30"/>
      <c r="AC25" s="30"/>
      <c r="AD25" s="399"/>
      <c r="AE25" s="395" t="s">
        <v>393</v>
      </c>
      <c r="AF25" s="90">
        <v>117</v>
      </c>
      <c r="AG25" s="264">
        <f t="shared" si="0"/>
        <v>10</v>
      </c>
      <c r="AH25" s="90">
        <v>135.5</v>
      </c>
      <c r="AI25" s="264">
        <f t="shared" si="1"/>
        <v>5</v>
      </c>
      <c r="AJ25" s="90">
        <v>144</v>
      </c>
      <c r="AK25" s="264">
        <f t="shared" si="2"/>
        <v>4</v>
      </c>
      <c r="AL25" s="265"/>
      <c r="AM25" s="265"/>
      <c r="AN25" s="265"/>
      <c r="AO25" s="265"/>
      <c r="AP25" s="266">
        <v>0</v>
      </c>
      <c r="AQ25" s="427">
        <f t="shared" si="3"/>
        <v>396.5</v>
      </c>
      <c r="AR25" s="27">
        <f t="shared" si="4"/>
        <v>68.012</v>
      </c>
    </row>
    <row r="26" spans="1:44" s="181" customFormat="1" ht="39" customHeight="1">
      <c r="A26" s="429">
        <f t="shared" si="5"/>
        <v>10</v>
      </c>
      <c r="B26" s="30">
        <v>27</v>
      </c>
      <c r="C26" s="30">
        <v>27</v>
      </c>
      <c r="D26" s="29"/>
      <c r="E26" s="391">
        <v>0.710416666666666</v>
      </c>
      <c r="F26" s="263" t="s">
        <v>391</v>
      </c>
      <c r="G26" s="30"/>
      <c r="H26" s="29"/>
      <c r="I26" s="263" t="s">
        <v>422</v>
      </c>
      <c r="J26" s="416" t="s">
        <v>418</v>
      </c>
      <c r="K26" s="415" t="s">
        <v>419</v>
      </c>
      <c r="L26" s="242" t="s">
        <v>335</v>
      </c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394"/>
      <c r="X26" s="151"/>
      <c r="Y26" s="151"/>
      <c r="Z26" s="394"/>
      <c r="AA26" s="49"/>
      <c r="AB26" s="30"/>
      <c r="AC26" s="30"/>
      <c r="AD26" s="399"/>
      <c r="AE26" s="395" t="s">
        <v>393</v>
      </c>
      <c r="AF26" s="90">
        <v>136</v>
      </c>
      <c r="AG26" s="264">
        <f t="shared" si="0"/>
        <v>9</v>
      </c>
      <c r="AH26" s="90">
        <v>109.5</v>
      </c>
      <c r="AI26" s="264">
        <f t="shared" si="1"/>
        <v>10</v>
      </c>
      <c r="AJ26" s="90">
        <v>121.5</v>
      </c>
      <c r="AK26" s="264">
        <f t="shared" si="2"/>
        <v>10</v>
      </c>
      <c r="AL26" s="265"/>
      <c r="AM26" s="265"/>
      <c r="AN26" s="265"/>
      <c r="AO26" s="265"/>
      <c r="AP26" s="266">
        <v>0</v>
      </c>
      <c r="AQ26" s="427">
        <f t="shared" si="3"/>
        <v>367</v>
      </c>
      <c r="AR26" s="27">
        <f t="shared" si="4"/>
        <v>74.85600000000001</v>
      </c>
    </row>
    <row r="27" spans="1:44" s="181" customFormat="1" ht="29.25" customHeight="1">
      <c r="A27" s="532" t="s">
        <v>377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3"/>
    </row>
    <row r="28" spans="1:44" s="181" customFormat="1" ht="39" customHeight="1">
      <c r="A28" s="429">
        <f aca="true" t="shared" si="6" ref="A28:A33">RANK(AR28,AR$28:AR$33,1)</f>
        <v>1</v>
      </c>
      <c r="B28" s="30">
        <v>23</v>
      </c>
      <c r="C28" s="30">
        <v>23</v>
      </c>
      <c r="D28" s="29"/>
      <c r="E28" s="391">
        <v>0.688194444444444</v>
      </c>
      <c r="F28" s="263" t="s">
        <v>382</v>
      </c>
      <c r="G28" s="30"/>
      <c r="H28" s="29"/>
      <c r="I28" s="398" t="s">
        <v>397</v>
      </c>
      <c r="J28" s="393" t="s">
        <v>57</v>
      </c>
      <c r="K28" s="30" t="s">
        <v>333</v>
      </c>
      <c r="L28" s="242" t="s">
        <v>333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394"/>
      <c r="X28" s="151"/>
      <c r="Y28" s="151"/>
      <c r="Z28" s="394"/>
      <c r="AA28" s="49"/>
      <c r="AB28" s="30"/>
      <c r="AC28" s="30"/>
      <c r="AD28" s="399"/>
      <c r="AE28" s="395" t="s">
        <v>377</v>
      </c>
      <c r="AF28" s="90">
        <v>156.5</v>
      </c>
      <c r="AG28" s="264">
        <f aca="true" t="shared" si="7" ref="AG28:AG33">RANK(AF28,AF$28:AF$33,0)</f>
        <v>3</v>
      </c>
      <c r="AH28" s="90">
        <v>151</v>
      </c>
      <c r="AI28" s="264">
        <f aca="true" t="shared" si="8" ref="AI28:AI33">RANK(AH28,AH$28:AH$33,0)</f>
        <v>1</v>
      </c>
      <c r="AJ28" s="90">
        <v>156.5</v>
      </c>
      <c r="AK28" s="264">
        <f aca="true" t="shared" si="9" ref="AK28:AK33">RANK(AJ28,AJ$28:AJ$33,0)</f>
        <v>1</v>
      </c>
      <c r="AL28" s="265"/>
      <c r="AM28" s="265"/>
      <c r="AN28" s="265"/>
      <c r="AO28" s="265"/>
      <c r="AP28" s="266">
        <v>0</v>
      </c>
      <c r="AQ28" s="427">
        <f aca="true" t="shared" si="10" ref="AQ28:AQ33">AF28+AH28+AJ28</f>
        <v>464</v>
      </c>
      <c r="AR28" s="27">
        <f aca="true" t="shared" si="11" ref="AR28:AR33">160-(AQ28*0.696/3)+AP28</f>
        <v>52.35200000000002</v>
      </c>
    </row>
    <row r="29" spans="1:44" s="181" customFormat="1" ht="39" customHeight="1">
      <c r="A29" s="429">
        <f t="shared" si="6"/>
        <v>2</v>
      </c>
      <c r="B29" s="30">
        <v>3</v>
      </c>
      <c r="C29" s="30">
        <v>8</v>
      </c>
      <c r="D29" s="29"/>
      <c r="E29" s="391">
        <v>0.566666666666667</v>
      </c>
      <c r="F29" s="263" t="s">
        <v>379</v>
      </c>
      <c r="G29" s="30"/>
      <c r="H29" s="29"/>
      <c r="I29" s="398" t="s">
        <v>398</v>
      </c>
      <c r="J29" s="393" t="s">
        <v>156</v>
      </c>
      <c r="K29" s="30" t="s">
        <v>333</v>
      </c>
      <c r="L29" s="242" t="s">
        <v>333</v>
      </c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394"/>
      <c r="X29" s="151"/>
      <c r="Y29" s="151"/>
      <c r="Z29" s="394"/>
      <c r="AA29" s="49"/>
      <c r="AB29" s="30"/>
      <c r="AC29" s="30"/>
      <c r="AD29" s="399"/>
      <c r="AE29" s="395" t="s">
        <v>377</v>
      </c>
      <c r="AF29" s="90">
        <v>157.5</v>
      </c>
      <c r="AG29" s="264">
        <f t="shared" si="7"/>
        <v>2</v>
      </c>
      <c r="AH29" s="90">
        <v>145.5</v>
      </c>
      <c r="AI29" s="264">
        <f t="shared" si="8"/>
        <v>3</v>
      </c>
      <c r="AJ29" s="90">
        <v>156.5</v>
      </c>
      <c r="AK29" s="264">
        <f t="shared" si="9"/>
        <v>1</v>
      </c>
      <c r="AL29" s="265"/>
      <c r="AM29" s="265"/>
      <c r="AN29" s="265"/>
      <c r="AO29" s="265"/>
      <c r="AP29" s="266">
        <v>0</v>
      </c>
      <c r="AQ29" s="427">
        <f t="shared" si="10"/>
        <v>459.5</v>
      </c>
      <c r="AR29" s="27">
        <f t="shared" si="11"/>
        <v>53.396000000000015</v>
      </c>
    </row>
    <row r="30" spans="1:44" s="181" customFormat="1" ht="39" customHeight="1">
      <c r="A30" s="429">
        <f t="shared" si="6"/>
        <v>3</v>
      </c>
      <c r="B30" s="30">
        <v>6</v>
      </c>
      <c r="C30" s="30">
        <v>11</v>
      </c>
      <c r="D30" s="29"/>
      <c r="E30" s="391">
        <v>0.583333333333333</v>
      </c>
      <c r="F30" s="263" t="s">
        <v>408</v>
      </c>
      <c r="G30" s="30"/>
      <c r="H30" s="29"/>
      <c r="I30" s="398" t="s">
        <v>398</v>
      </c>
      <c r="J30" s="393" t="s">
        <v>156</v>
      </c>
      <c r="K30" s="30" t="s">
        <v>333</v>
      </c>
      <c r="L30" s="242" t="s">
        <v>333</v>
      </c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394"/>
      <c r="X30" s="151"/>
      <c r="Y30" s="151"/>
      <c r="Z30" s="394"/>
      <c r="AA30" s="49"/>
      <c r="AB30" s="30"/>
      <c r="AC30" s="30"/>
      <c r="AD30" s="399"/>
      <c r="AE30" s="395" t="s">
        <v>377</v>
      </c>
      <c r="AF30" s="90">
        <v>158</v>
      </c>
      <c r="AG30" s="264">
        <f t="shared" si="7"/>
        <v>1</v>
      </c>
      <c r="AH30" s="90">
        <v>148.5</v>
      </c>
      <c r="AI30" s="264">
        <f t="shared" si="8"/>
        <v>2</v>
      </c>
      <c r="AJ30" s="90">
        <v>151</v>
      </c>
      <c r="AK30" s="264">
        <f t="shared" si="9"/>
        <v>3</v>
      </c>
      <c r="AL30" s="265"/>
      <c r="AM30" s="265"/>
      <c r="AN30" s="265"/>
      <c r="AO30" s="265"/>
      <c r="AP30" s="266">
        <v>0</v>
      </c>
      <c r="AQ30" s="427">
        <f t="shared" si="10"/>
        <v>457.5</v>
      </c>
      <c r="AR30" s="27">
        <f t="shared" si="11"/>
        <v>53.860000000000014</v>
      </c>
    </row>
    <row r="31" spans="1:44" s="181" customFormat="1" ht="39" customHeight="1">
      <c r="A31" s="429">
        <f t="shared" si="6"/>
        <v>4</v>
      </c>
      <c r="B31" s="30">
        <v>25</v>
      </c>
      <c r="C31" s="30">
        <v>25</v>
      </c>
      <c r="D31" s="29"/>
      <c r="E31" s="391">
        <v>0.699305555555555</v>
      </c>
      <c r="F31" s="263" t="s">
        <v>381</v>
      </c>
      <c r="G31" s="30"/>
      <c r="H31" s="29"/>
      <c r="I31" s="398" t="s">
        <v>397</v>
      </c>
      <c r="J31" s="393" t="s">
        <v>57</v>
      </c>
      <c r="K31" s="30" t="s">
        <v>333</v>
      </c>
      <c r="L31" s="242" t="s">
        <v>333</v>
      </c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394"/>
      <c r="X31" s="151"/>
      <c r="Y31" s="151"/>
      <c r="Z31" s="394"/>
      <c r="AA31" s="49"/>
      <c r="AB31" s="30"/>
      <c r="AC31" s="30"/>
      <c r="AD31" s="399"/>
      <c r="AE31" s="395" t="s">
        <v>377</v>
      </c>
      <c r="AF31" s="90">
        <v>150.5</v>
      </c>
      <c r="AG31" s="264">
        <f t="shared" si="7"/>
        <v>6</v>
      </c>
      <c r="AH31" s="90">
        <v>140</v>
      </c>
      <c r="AI31" s="264">
        <f t="shared" si="8"/>
        <v>4</v>
      </c>
      <c r="AJ31" s="90">
        <v>150</v>
      </c>
      <c r="AK31" s="264">
        <f t="shared" si="9"/>
        <v>4</v>
      </c>
      <c r="AL31" s="265"/>
      <c r="AM31" s="265"/>
      <c r="AN31" s="265"/>
      <c r="AO31" s="265"/>
      <c r="AP31" s="266">
        <v>0</v>
      </c>
      <c r="AQ31" s="427">
        <f t="shared" si="10"/>
        <v>440.5</v>
      </c>
      <c r="AR31" s="27">
        <f t="shared" si="11"/>
        <v>57.804000000000016</v>
      </c>
    </row>
    <row r="32" spans="1:44" s="181" customFormat="1" ht="39" customHeight="1">
      <c r="A32" s="429">
        <f t="shared" si="6"/>
        <v>5</v>
      </c>
      <c r="B32" s="30">
        <v>21</v>
      </c>
      <c r="C32" s="30">
        <v>21</v>
      </c>
      <c r="D32" s="29"/>
      <c r="E32" s="391">
        <v>0.677083333333333</v>
      </c>
      <c r="F32" s="263" t="s">
        <v>384</v>
      </c>
      <c r="G32" s="30"/>
      <c r="H32" s="29"/>
      <c r="I32" s="392" t="s">
        <v>423</v>
      </c>
      <c r="J32" s="393" t="s">
        <v>48</v>
      </c>
      <c r="K32" s="415" t="s">
        <v>424</v>
      </c>
      <c r="L32" s="242" t="s">
        <v>335</v>
      </c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394"/>
      <c r="X32" s="151"/>
      <c r="Y32" s="151"/>
      <c r="Z32" s="394"/>
      <c r="AA32" s="49"/>
      <c r="AB32" s="30"/>
      <c r="AC32" s="30"/>
      <c r="AD32" s="399"/>
      <c r="AE32" s="395" t="s">
        <v>377</v>
      </c>
      <c r="AF32" s="90">
        <v>155</v>
      </c>
      <c r="AG32" s="264">
        <f t="shared" si="7"/>
        <v>4</v>
      </c>
      <c r="AH32" s="90">
        <v>137.5</v>
      </c>
      <c r="AI32" s="264">
        <f t="shared" si="8"/>
        <v>5</v>
      </c>
      <c r="AJ32" s="90">
        <v>142.5</v>
      </c>
      <c r="AK32" s="264">
        <f t="shared" si="9"/>
        <v>5</v>
      </c>
      <c r="AL32" s="265"/>
      <c r="AM32" s="265"/>
      <c r="AN32" s="265"/>
      <c r="AO32" s="265"/>
      <c r="AP32" s="266">
        <v>0</v>
      </c>
      <c r="AQ32" s="427">
        <f t="shared" si="10"/>
        <v>435</v>
      </c>
      <c r="AR32" s="27">
        <f t="shared" si="11"/>
        <v>59.08</v>
      </c>
    </row>
    <row r="33" spans="1:44" s="181" customFormat="1" ht="39" customHeight="1">
      <c r="A33" s="429">
        <f t="shared" si="6"/>
        <v>6</v>
      </c>
      <c r="B33" s="30">
        <v>10</v>
      </c>
      <c r="C33" s="30">
        <v>3</v>
      </c>
      <c r="D33" s="29"/>
      <c r="E33" s="391">
        <v>0.605555555555555</v>
      </c>
      <c r="F33" s="263" t="s">
        <v>378</v>
      </c>
      <c r="G33" s="30"/>
      <c r="H33" s="29"/>
      <c r="I33" s="263" t="s">
        <v>410</v>
      </c>
      <c r="J33" s="415"/>
      <c r="K33" s="415" t="s">
        <v>412</v>
      </c>
      <c r="L33" s="242" t="s">
        <v>368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394"/>
      <c r="X33" s="151"/>
      <c r="Y33" s="151"/>
      <c r="Z33" s="394"/>
      <c r="AA33" s="49"/>
      <c r="AB33" s="30"/>
      <c r="AC33" s="30"/>
      <c r="AD33" s="399"/>
      <c r="AE33" s="395" t="s">
        <v>377</v>
      </c>
      <c r="AF33" s="90">
        <v>153.5</v>
      </c>
      <c r="AG33" s="264">
        <f t="shared" si="7"/>
        <v>5</v>
      </c>
      <c r="AH33" s="90">
        <v>124</v>
      </c>
      <c r="AI33" s="264">
        <f t="shared" si="8"/>
        <v>6</v>
      </c>
      <c r="AJ33" s="90">
        <v>138.5</v>
      </c>
      <c r="AK33" s="264">
        <f t="shared" si="9"/>
        <v>6</v>
      </c>
      <c r="AL33" s="265"/>
      <c r="AM33" s="265"/>
      <c r="AN33" s="265"/>
      <c r="AO33" s="265"/>
      <c r="AP33" s="266">
        <v>0</v>
      </c>
      <c r="AQ33" s="427">
        <f t="shared" si="10"/>
        <v>416</v>
      </c>
      <c r="AR33" s="27">
        <f t="shared" si="11"/>
        <v>63.488</v>
      </c>
    </row>
    <row r="34" spans="1:44" s="181" customFormat="1" ht="29.25" customHeight="1">
      <c r="A34" s="532" t="s">
        <v>413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3"/>
    </row>
    <row r="35" spans="1:44" s="181" customFormat="1" ht="39" customHeight="1">
      <c r="A35" s="429">
        <f>RANK(AR35,AR$35:AR$39,1)</f>
        <v>1</v>
      </c>
      <c r="B35" s="30">
        <v>15</v>
      </c>
      <c r="C35" s="30">
        <v>15</v>
      </c>
      <c r="D35" s="29"/>
      <c r="E35" s="391">
        <v>0.633333333333333</v>
      </c>
      <c r="F35" s="263" t="s">
        <v>354</v>
      </c>
      <c r="G35" s="30"/>
      <c r="H35" s="29"/>
      <c r="I35" s="398" t="s">
        <v>403</v>
      </c>
      <c r="J35" s="393" t="s">
        <v>130</v>
      </c>
      <c r="K35" s="415" t="s">
        <v>103</v>
      </c>
      <c r="L35" s="242" t="s">
        <v>355</v>
      </c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394"/>
      <c r="X35" s="151"/>
      <c r="Y35" s="151"/>
      <c r="Z35" s="394"/>
      <c r="AA35" s="49"/>
      <c r="AB35" s="30"/>
      <c r="AC35" s="30"/>
      <c r="AD35" s="399"/>
      <c r="AE35" s="395" t="s">
        <v>353</v>
      </c>
      <c r="AF35" s="90">
        <v>134.5</v>
      </c>
      <c r="AG35" s="426">
        <f>RANK(AF35,AF$35:AF$39,0)</f>
        <v>2</v>
      </c>
      <c r="AH35" s="90">
        <v>119</v>
      </c>
      <c r="AI35" s="426">
        <f>RANK(AH35,AH$35:AH$39,0)</f>
        <v>2</v>
      </c>
      <c r="AJ35" s="90">
        <v>133.5</v>
      </c>
      <c r="AK35" s="426">
        <f>RANK(AJ35,AJ$35:AJ$39,0)</f>
        <v>1</v>
      </c>
      <c r="AL35" s="265"/>
      <c r="AM35" s="265"/>
      <c r="AN35" s="265"/>
      <c r="AO35" s="265"/>
      <c r="AP35" s="266">
        <v>0</v>
      </c>
      <c r="AQ35" s="427">
        <f>AF35+AH35+AJ35</f>
        <v>387</v>
      </c>
      <c r="AR35" s="27">
        <f>160-(AQ35*0.8/3)+AP35</f>
        <v>56.8</v>
      </c>
    </row>
    <row r="36" spans="1:44" s="181" customFormat="1" ht="39" customHeight="1">
      <c r="A36" s="429">
        <f>RANK(AR36,AR$35:AR$39,1)</f>
        <v>2</v>
      </c>
      <c r="B36" s="30">
        <v>2</v>
      </c>
      <c r="C36" s="30">
        <v>7</v>
      </c>
      <c r="D36" s="29"/>
      <c r="E36" s="391">
        <v>0.5611111111111111</v>
      </c>
      <c r="F36" s="263" t="s">
        <v>336</v>
      </c>
      <c r="G36" s="30"/>
      <c r="H36" s="29"/>
      <c r="I36" s="392" t="s">
        <v>395</v>
      </c>
      <c r="J36" s="396" t="s">
        <v>114</v>
      </c>
      <c r="K36" s="415" t="s">
        <v>414</v>
      </c>
      <c r="L36" s="242" t="s">
        <v>337</v>
      </c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394"/>
      <c r="X36" s="151"/>
      <c r="Y36" s="151"/>
      <c r="Z36" s="394"/>
      <c r="AA36" s="49"/>
      <c r="AB36" s="30"/>
      <c r="AC36" s="30"/>
      <c r="AD36" s="399"/>
      <c r="AE36" s="395" t="s">
        <v>353</v>
      </c>
      <c r="AF36" s="427">
        <v>135.5</v>
      </c>
      <c r="AG36" s="426">
        <f>RANK(AF36,AF$35:AF$39,0)</f>
        <v>1</v>
      </c>
      <c r="AH36" s="427">
        <v>122</v>
      </c>
      <c r="AI36" s="426">
        <f>RANK(AH36,AH$35:AH$39,0)</f>
        <v>1</v>
      </c>
      <c r="AJ36" s="427">
        <v>127</v>
      </c>
      <c r="AK36" s="426">
        <f>RANK(AJ36,AJ$35:AJ$39,0)</f>
        <v>3</v>
      </c>
      <c r="AL36" s="426"/>
      <c r="AM36" s="426"/>
      <c r="AN36" s="426"/>
      <c r="AO36" s="426"/>
      <c r="AP36" s="266">
        <v>0</v>
      </c>
      <c r="AQ36" s="427">
        <f>AF36+AH36+AJ36</f>
        <v>384.5</v>
      </c>
      <c r="AR36" s="27">
        <f>160-(AQ36*0.8/3)+AP36</f>
        <v>57.466666666666654</v>
      </c>
    </row>
    <row r="37" spans="1:44" s="181" customFormat="1" ht="39" customHeight="1">
      <c r="A37" s="429">
        <f>RANK(AR37,AR$35:AR$39,1)</f>
        <v>3</v>
      </c>
      <c r="B37" s="30">
        <v>28</v>
      </c>
      <c r="C37" s="30">
        <v>28</v>
      </c>
      <c r="D37" s="29"/>
      <c r="E37" s="391">
        <v>0.715972222222222</v>
      </c>
      <c r="F37" s="263" t="s">
        <v>351</v>
      </c>
      <c r="G37" s="30"/>
      <c r="H37" s="29"/>
      <c r="I37" s="398" t="s">
        <v>405</v>
      </c>
      <c r="J37" s="393" t="s">
        <v>107</v>
      </c>
      <c r="K37" s="415" t="s">
        <v>415</v>
      </c>
      <c r="L37" s="242" t="s">
        <v>352</v>
      </c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394"/>
      <c r="X37" s="151"/>
      <c r="Y37" s="151"/>
      <c r="Z37" s="394"/>
      <c r="AA37" s="49"/>
      <c r="AB37" s="30"/>
      <c r="AC37" s="30"/>
      <c r="AD37" s="399"/>
      <c r="AE37" s="395" t="s">
        <v>353</v>
      </c>
      <c r="AF37" s="90">
        <v>130.5</v>
      </c>
      <c r="AG37" s="426">
        <f>RANK(AF37,AF$35:AF$39,0)</f>
        <v>5</v>
      </c>
      <c r="AH37" s="90">
        <v>116.5</v>
      </c>
      <c r="AI37" s="426">
        <f>RANK(AH37,AH$35:AH$39,0)</f>
        <v>3</v>
      </c>
      <c r="AJ37" s="90">
        <v>131</v>
      </c>
      <c r="AK37" s="426">
        <f>RANK(AJ37,AJ$35:AJ$39,0)</f>
        <v>2</v>
      </c>
      <c r="AL37" s="265"/>
      <c r="AM37" s="265"/>
      <c r="AN37" s="265"/>
      <c r="AO37" s="265"/>
      <c r="AP37" s="266">
        <v>0</v>
      </c>
      <c r="AQ37" s="427">
        <f>AF37+AH37+AJ37</f>
        <v>378</v>
      </c>
      <c r="AR37" s="27">
        <f>160-(AQ37*0.8/3)+AP37</f>
        <v>59.19999999999999</v>
      </c>
    </row>
    <row r="38" spans="1:44" s="181" customFormat="1" ht="39" customHeight="1">
      <c r="A38" s="429">
        <f>RANK(AR38,AR$35:AR$39,1)</f>
        <v>4</v>
      </c>
      <c r="B38" s="30">
        <v>14</v>
      </c>
      <c r="C38" s="30">
        <v>14</v>
      </c>
      <c r="D38" s="29"/>
      <c r="E38" s="391">
        <v>0.627777777777778</v>
      </c>
      <c r="F38" s="263" t="s">
        <v>356</v>
      </c>
      <c r="G38" s="30"/>
      <c r="H38" s="29"/>
      <c r="I38" s="398" t="s">
        <v>402</v>
      </c>
      <c r="J38" s="393" t="s">
        <v>68</v>
      </c>
      <c r="K38" s="30" t="s">
        <v>333</v>
      </c>
      <c r="L38" s="242" t="s">
        <v>333</v>
      </c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394"/>
      <c r="X38" s="151"/>
      <c r="Y38" s="151"/>
      <c r="Z38" s="394"/>
      <c r="AA38" s="49"/>
      <c r="AB38" s="30"/>
      <c r="AC38" s="30"/>
      <c r="AD38" s="399"/>
      <c r="AE38" s="395" t="s">
        <v>353</v>
      </c>
      <c r="AF38" s="90">
        <v>133</v>
      </c>
      <c r="AG38" s="426">
        <f>RANK(AF38,AF$35:AF$39,0)</f>
        <v>3</v>
      </c>
      <c r="AH38" s="90">
        <v>112</v>
      </c>
      <c r="AI38" s="426">
        <f>RANK(AH38,AH$35:AH$39,0)</f>
        <v>4</v>
      </c>
      <c r="AJ38" s="90">
        <v>126.5</v>
      </c>
      <c r="AK38" s="426">
        <f>RANK(AJ38,AJ$35:AJ$39,0)</f>
        <v>4</v>
      </c>
      <c r="AL38" s="265"/>
      <c r="AM38" s="265"/>
      <c r="AN38" s="265"/>
      <c r="AO38" s="265"/>
      <c r="AP38" s="266">
        <v>0</v>
      </c>
      <c r="AQ38" s="427">
        <f>AF38+AH38+AJ38</f>
        <v>371.5</v>
      </c>
      <c r="AR38" s="27">
        <f>160-(AQ38*0.8/3)+AP38</f>
        <v>60.93333333333334</v>
      </c>
    </row>
    <row r="39" spans="1:44" s="181" customFormat="1" ht="39" customHeight="1">
      <c r="A39" s="429">
        <f>RANK(AR39,AR$35:AR$39,1)</f>
        <v>5</v>
      </c>
      <c r="B39" s="30">
        <v>17</v>
      </c>
      <c r="C39" s="30">
        <v>17</v>
      </c>
      <c r="D39" s="29"/>
      <c r="E39" s="391">
        <v>0.6548611111111111</v>
      </c>
      <c r="F39" s="262" t="s">
        <v>357</v>
      </c>
      <c r="G39" s="30"/>
      <c r="H39" s="29"/>
      <c r="I39" s="392" t="s">
        <v>404</v>
      </c>
      <c r="J39" s="393" t="s">
        <v>176</v>
      </c>
      <c r="K39" s="415" t="s">
        <v>419</v>
      </c>
      <c r="L39" s="242" t="s">
        <v>358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394"/>
      <c r="X39" s="151"/>
      <c r="Y39" s="151"/>
      <c r="Z39" s="394"/>
      <c r="AA39" s="49"/>
      <c r="AB39" s="30"/>
      <c r="AC39" s="30"/>
      <c r="AD39" s="399"/>
      <c r="AE39" s="395" t="s">
        <v>353</v>
      </c>
      <c r="AF39" s="90">
        <v>132</v>
      </c>
      <c r="AG39" s="426">
        <f>RANK(AF39,AF$35:AF$39,0)</f>
        <v>4</v>
      </c>
      <c r="AH39" s="90">
        <v>104.5</v>
      </c>
      <c r="AI39" s="426">
        <f>RANK(AH39,AH$35:AH$39,0)</f>
        <v>5</v>
      </c>
      <c r="AJ39" s="90">
        <v>118</v>
      </c>
      <c r="AK39" s="426">
        <f>RANK(AJ39,AJ$35:AJ$39,0)</f>
        <v>5</v>
      </c>
      <c r="AL39" s="265"/>
      <c r="AM39" s="265"/>
      <c r="AN39" s="265"/>
      <c r="AO39" s="265"/>
      <c r="AP39" s="266">
        <v>0</v>
      </c>
      <c r="AQ39" s="427">
        <f>AF39+AH39+AJ39</f>
        <v>354.5</v>
      </c>
      <c r="AR39" s="27">
        <f>160-(AQ39*0.8/3)+AP39</f>
        <v>65.46666666666665</v>
      </c>
    </row>
    <row r="40" spans="1:44" s="181" customFormat="1" ht="29.25" customHeight="1">
      <c r="A40" s="532" t="s">
        <v>361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32"/>
      <c r="AO40" s="532"/>
      <c r="AP40" s="532"/>
      <c r="AQ40" s="532"/>
      <c r="AR40" s="533"/>
    </row>
    <row r="41" spans="1:44" s="181" customFormat="1" ht="39" customHeight="1">
      <c r="A41" s="429">
        <f>RANK(AR41,AR$41:AR$45,1)</f>
        <v>1</v>
      </c>
      <c r="B41" s="30">
        <v>20</v>
      </c>
      <c r="C41" s="30">
        <v>20</v>
      </c>
      <c r="D41" s="29"/>
      <c r="E41" s="391">
        <v>0.671527777777778</v>
      </c>
      <c r="F41" s="263" t="s">
        <v>359</v>
      </c>
      <c r="G41" s="30"/>
      <c r="H41" s="29"/>
      <c r="I41" s="392" t="s">
        <v>429</v>
      </c>
      <c r="J41" s="396" t="s">
        <v>180</v>
      </c>
      <c r="K41" s="415" t="s">
        <v>427</v>
      </c>
      <c r="L41" s="242" t="s">
        <v>360</v>
      </c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394"/>
      <c r="X41" s="151"/>
      <c r="Y41" s="151"/>
      <c r="Z41" s="394"/>
      <c r="AA41" s="49"/>
      <c r="AB41" s="30"/>
      <c r="AC41" s="30"/>
      <c r="AD41" s="399"/>
      <c r="AE41" s="395" t="s">
        <v>361</v>
      </c>
      <c r="AF41" s="90">
        <v>132.5</v>
      </c>
      <c r="AG41" s="426">
        <f>RANK(AF41,AF$41:AF$45,0)</f>
        <v>1</v>
      </c>
      <c r="AH41" s="90">
        <v>125.5</v>
      </c>
      <c r="AI41" s="426">
        <f>RANK(AH41,AH$41:AH$45,0)</f>
        <v>1</v>
      </c>
      <c r="AJ41" s="90">
        <v>127.5</v>
      </c>
      <c r="AK41" s="426">
        <f>RANK(AJ41,AJ$41:AJ$45,0)</f>
        <v>2</v>
      </c>
      <c r="AL41" s="265"/>
      <c r="AM41" s="265"/>
      <c r="AN41" s="265"/>
      <c r="AO41" s="265"/>
      <c r="AP41" s="266">
        <v>0</v>
      </c>
      <c r="AQ41" s="427">
        <f>AF41+AH41+AJ41</f>
        <v>385.5</v>
      </c>
      <c r="AR41" s="27">
        <f>160-(AQ41*0.8/3)+AP41</f>
        <v>57.19999999999999</v>
      </c>
    </row>
    <row r="42" spans="1:44" s="181" customFormat="1" ht="39" customHeight="1">
      <c r="A42" s="429">
        <f>RANK(AR42,AR$41:AR$45,1)</f>
        <v>2</v>
      </c>
      <c r="B42" s="30">
        <v>26</v>
      </c>
      <c r="C42" s="30">
        <v>26</v>
      </c>
      <c r="D42" s="29"/>
      <c r="E42" s="391">
        <v>0.704861111111111</v>
      </c>
      <c r="F42" s="263" t="s">
        <v>365</v>
      </c>
      <c r="G42" s="30"/>
      <c r="H42" s="29"/>
      <c r="I42" s="263" t="s">
        <v>428</v>
      </c>
      <c r="J42" s="416" t="s">
        <v>426</v>
      </c>
      <c r="K42" s="415" t="s">
        <v>425</v>
      </c>
      <c r="L42" s="242" t="s">
        <v>333</v>
      </c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394"/>
      <c r="X42" s="151"/>
      <c r="Y42" s="151"/>
      <c r="Z42" s="394"/>
      <c r="AA42" s="49"/>
      <c r="AB42" s="30"/>
      <c r="AC42" s="30"/>
      <c r="AD42" s="399"/>
      <c r="AE42" s="395" t="s">
        <v>361</v>
      </c>
      <c r="AF42" s="90">
        <v>131.5</v>
      </c>
      <c r="AG42" s="426">
        <f>RANK(AF42,AF$41:AF$45,0)</f>
        <v>2</v>
      </c>
      <c r="AH42" s="90">
        <v>117.5</v>
      </c>
      <c r="AI42" s="426">
        <f>RANK(AH42,AH$41:AH$45,0)</f>
        <v>2</v>
      </c>
      <c r="AJ42" s="90">
        <v>131</v>
      </c>
      <c r="AK42" s="426">
        <f>RANK(AJ42,AJ$41:AJ$45,0)</f>
        <v>1</v>
      </c>
      <c r="AL42" s="265"/>
      <c r="AM42" s="265"/>
      <c r="AN42" s="265"/>
      <c r="AO42" s="265"/>
      <c r="AP42" s="266">
        <v>0</v>
      </c>
      <c r="AQ42" s="427">
        <f>AF42+AH42+AJ42</f>
        <v>380</v>
      </c>
      <c r="AR42" s="27">
        <f>160-(AQ42*0.8/3)+AP42</f>
        <v>58.66666666666667</v>
      </c>
    </row>
    <row r="43" spans="1:44" s="181" customFormat="1" ht="39" customHeight="1">
      <c r="A43" s="429">
        <f>RANK(AR43,AR$41:AR$45,1)</f>
        <v>3</v>
      </c>
      <c r="B43" s="30">
        <v>29</v>
      </c>
      <c r="C43" s="30">
        <v>29</v>
      </c>
      <c r="D43" s="29"/>
      <c r="E43" s="391">
        <v>0.721527777777778</v>
      </c>
      <c r="F43" s="263" t="s">
        <v>362</v>
      </c>
      <c r="G43" s="30"/>
      <c r="H43" s="29"/>
      <c r="I43" s="398" t="s">
        <v>406</v>
      </c>
      <c r="J43" s="393" t="s">
        <v>42</v>
      </c>
      <c r="K43" s="30" t="s">
        <v>434</v>
      </c>
      <c r="L43" s="242" t="s">
        <v>360</v>
      </c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394"/>
      <c r="X43" s="151"/>
      <c r="Y43" s="151"/>
      <c r="Z43" s="394"/>
      <c r="AA43" s="49"/>
      <c r="AB43" s="30"/>
      <c r="AC43" s="30"/>
      <c r="AD43" s="399"/>
      <c r="AE43" s="395" t="s">
        <v>361</v>
      </c>
      <c r="AF43" s="90">
        <v>127</v>
      </c>
      <c r="AG43" s="426">
        <f>RANK(AF43,AF$41:AF$45,0)</f>
        <v>4</v>
      </c>
      <c r="AH43" s="90">
        <v>108.5</v>
      </c>
      <c r="AI43" s="426">
        <f>RANK(AH43,AH$41:AH$45,0)</f>
        <v>3</v>
      </c>
      <c r="AJ43" s="90">
        <v>126.5</v>
      </c>
      <c r="AK43" s="426">
        <f>RANK(AJ43,AJ$41:AJ$45,0)</f>
        <v>3</v>
      </c>
      <c r="AL43" s="265"/>
      <c r="AM43" s="265"/>
      <c r="AN43" s="265"/>
      <c r="AO43" s="265"/>
      <c r="AP43" s="266">
        <v>0</v>
      </c>
      <c r="AQ43" s="427">
        <f>AF43+AH43+AJ43</f>
        <v>362</v>
      </c>
      <c r="AR43" s="27">
        <f>160-(AQ43*0.8/3)+AP43</f>
        <v>63.466666666666654</v>
      </c>
    </row>
    <row r="44" spans="1:44" s="181" customFormat="1" ht="39" customHeight="1">
      <c r="A44" s="429">
        <f>RANK(AR44,AR$41:AR$45,1)</f>
        <v>4</v>
      </c>
      <c r="B44" s="30">
        <v>1</v>
      </c>
      <c r="C44" s="30">
        <v>6</v>
      </c>
      <c r="D44" s="29"/>
      <c r="E44" s="391">
        <v>0.5555555555555556</v>
      </c>
      <c r="F44" s="263" t="s">
        <v>363</v>
      </c>
      <c r="G44" s="30"/>
      <c r="H44" s="29"/>
      <c r="I44" s="392" t="s">
        <v>394</v>
      </c>
      <c r="J44" s="393" t="s">
        <v>172</v>
      </c>
      <c r="K44" s="415" t="s">
        <v>427</v>
      </c>
      <c r="L44" s="242" t="s">
        <v>360</v>
      </c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394"/>
      <c r="X44" s="151"/>
      <c r="Y44" s="151"/>
      <c r="Z44" s="394"/>
      <c r="AA44" s="49"/>
      <c r="AB44" s="30"/>
      <c r="AC44" s="30"/>
      <c r="AD44" s="399"/>
      <c r="AE44" s="395" t="s">
        <v>361</v>
      </c>
      <c r="AF44" s="427">
        <v>129</v>
      </c>
      <c r="AG44" s="426">
        <f>RANK(AF44,AF$41:AF$45,0)</f>
        <v>3</v>
      </c>
      <c r="AH44" s="427">
        <v>107</v>
      </c>
      <c r="AI44" s="426">
        <f>RANK(AH44,AH$41:AH$45,0)</f>
        <v>4</v>
      </c>
      <c r="AJ44" s="427">
        <v>124.5</v>
      </c>
      <c r="AK44" s="426">
        <f>RANK(AJ44,AJ$41:AJ$45,0)</f>
        <v>4</v>
      </c>
      <c r="AL44" s="426"/>
      <c r="AM44" s="426"/>
      <c r="AN44" s="426"/>
      <c r="AO44" s="426"/>
      <c r="AP44" s="426">
        <v>10</v>
      </c>
      <c r="AQ44" s="427">
        <f>AF44+AH44+AJ44</f>
        <v>360.5</v>
      </c>
      <c r="AR44" s="27">
        <f>160-(AQ44*0.8/3)+AP44</f>
        <v>73.86666666666666</v>
      </c>
    </row>
    <row r="45" spans="1:44" s="181" customFormat="1" ht="39" customHeight="1">
      <c r="A45" s="429">
        <f>RANK(AR45,AR$41:AR$45,1)</f>
        <v>5</v>
      </c>
      <c r="B45" s="30">
        <v>13</v>
      </c>
      <c r="C45" s="30">
        <v>13</v>
      </c>
      <c r="D45" s="29"/>
      <c r="E45" s="391">
        <v>0.622222222222222</v>
      </c>
      <c r="F45" s="262" t="s">
        <v>364</v>
      </c>
      <c r="G45" s="30"/>
      <c r="H45" s="29"/>
      <c r="I45" s="392" t="s">
        <v>401</v>
      </c>
      <c r="J45" s="393" t="s">
        <v>161</v>
      </c>
      <c r="K45" s="415" t="s">
        <v>427</v>
      </c>
      <c r="L45" s="242" t="s">
        <v>360</v>
      </c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394"/>
      <c r="X45" s="151"/>
      <c r="Y45" s="151"/>
      <c r="Z45" s="394"/>
      <c r="AA45" s="49"/>
      <c r="AB45" s="30"/>
      <c r="AC45" s="30"/>
      <c r="AD45" s="399"/>
      <c r="AE45" s="395" t="s">
        <v>361</v>
      </c>
      <c r="AF45" s="90">
        <v>100.5</v>
      </c>
      <c r="AG45" s="426">
        <f>RANK(AF45,AF$41:AF$45,0)</f>
        <v>5</v>
      </c>
      <c r="AH45" s="90">
        <v>89.5</v>
      </c>
      <c r="AI45" s="426">
        <f>RANK(AH45,AH$41:AH$45,0)</f>
        <v>5</v>
      </c>
      <c r="AJ45" s="90">
        <v>114</v>
      </c>
      <c r="AK45" s="426">
        <f>RANK(AJ45,AJ$41:AJ$45,0)</f>
        <v>5</v>
      </c>
      <c r="AL45" s="265"/>
      <c r="AM45" s="265"/>
      <c r="AN45" s="265"/>
      <c r="AO45" s="265"/>
      <c r="AP45" s="266">
        <v>0</v>
      </c>
      <c r="AQ45" s="427">
        <f>AF45+AH45+AJ45</f>
        <v>304</v>
      </c>
      <c r="AR45" s="27">
        <f>160-(AQ45*0.8/3)+AP45</f>
        <v>78.93333333333332</v>
      </c>
    </row>
    <row r="46" spans="2:44" s="261" customFormat="1" ht="17.25" customHeight="1">
      <c r="B46" s="255"/>
      <c r="C46" s="253"/>
      <c r="D46" s="253"/>
      <c r="E46" s="400"/>
      <c r="F46" s="275"/>
      <c r="G46" s="255"/>
      <c r="H46" s="252"/>
      <c r="I46" s="275"/>
      <c r="J46" s="255"/>
      <c r="K46" s="255"/>
      <c r="L46" s="27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7"/>
      <c r="X46" s="258"/>
      <c r="Y46" s="258"/>
      <c r="Z46" s="257"/>
      <c r="AA46" s="259"/>
      <c r="AB46" s="255"/>
      <c r="AC46" s="255"/>
      <c r="AD46" s="260"/>
      <c r="AE46" s="300"/>
      <c r="AF46" s="430"/>
      <c r="AG46" s="301"/>
      <c r="AH46" s="430"/>
      <c r="AI46" s="301"/>
      <c r="AJ46" s="430"/>
      <c r="AK46" s="301"/>
      <c r="AL46" s="431"/>
      <c r="AM46" s="431"/>
      <c r="AN46" s="431"/>
      <c r="AO46" s="431"/>
      <c r="AP46" s="432"/>
      <c r="AQ46" s="430"/>
      <c r="AR46" s="433"/>
    </row>
    <row r="47" spans="2:44" s="261" customFormat="1" ht="39" customHeight="1">
      <c r="B47" s="255"/>
      <c r="C47" s="253"/>
      <c r="D47" s="253"/>
      <c r="E47" s="400"/>
      <c r="F47" s="67" t="s">
        <v>18</v>
      </c>
      <c r="G47" s="417"/>
      <c r="H47" s="417"/>
      <c r="K47" s="255"/>
      <c r="L47" s="27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7"/>
      <c r="X47" s="258"/>
      <c r="Y47" s="258"/>
      <c r="Z47" s="257"/>
      <c r="AA47" s="259"/>
      <c r="AB47" s="255"/>
      <c r="AC47" s="255"/>
      <c r="AD47" s="260"/>
      <c r="AE47" s="300"/>
      <c r="AF47" s="484" t="s">
        <v>436</v>
      </c>
      <c r="AG47" s="484"/>
      <c r="AH47" s="484"/>
      <c r="AI47" s="484"/>
      <c r="AJ47" s="484"/>
      <c r="AK47" s="484"/>
      <c r="AL47" s="534"/>
      <c r="AM47" s="534"/>
      <c r="AN47" s="534"/>
      <c r="AO47" s="534"/>
      <c r="AP47" s="534"/>
      <c r="AQ47" s="534"/>
      <c r="AR47" s="433"/>
    </row>
    <row r="48" spans="2:44" s="261" customFormat="1" ht="17.25" customHeight="1">
      <c r="B48" s="255"/>
      <c r="C48" s="253"/>
      <c r="D48" s="253"/>
      <c r="E48" s="400"/>
      <c r="F48" s="67"/>
      <c r="G48" s="417"/>
      <c r="H48" s="417"/>
      <c r="I48" s="507"/>
      <c r="J48" s="507"/>
      <c r="K48" s="255"/>
      <c r="L48" s="27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7"/>
      <c r="X48" s="258"/>
      <c r="Y48" s="258"/>
      <c r="Z48" s="257"/>
      <c r="AA48" s="259"/>
      <c r="AB48" s="255"/>
      <c r="AC48" s="255"/>
      <c r="AD48" s="260"/>
      <c r="AE48" s="300"/>
      <c r="AF48" s="430"/>
      <c r="AG48" s="301"/>
      <c r="AH48" s="430"/>
      <c r="AI48" s="301"/>
      <c r="AJ48" s="430"/>
      <c r="AK48" s="301"/>
      <c r="AL48" s="431"/>
      <c r="AM48" s="431"/>
      <c r="AN48" s="431"/>
      <c r="AO48" s="431"/>
      <c r="AP48" s="432"/>
      <c r="AQ48" s="430"/>
      <c r="AR48" s="434"/>
    </row>
    <row r="49" spans="2:44" s="261" customFormat="1" ht="39" customHeight="1">
      <c r="B49" s="255"/>
      <c r="C49" s="253"/>
      <c r="D49" s="253"/>
      <c r="E49" s="400"/>
      <c r="F49" s="67" t="s">
        <v>32</v>
      </c>
      <c r="G49" s="417"/>
      <c r="H49" s="417"/>
      <c r="K49" s="255"/>
      <c r="L49" s="27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7"/>
      <c r="X49" s="258"/>
      <c r="Y49" s="258"/>
      <c r="Z49" s="257"/>
      <c r="AA49" s="259"/>
      <c r="AB49" s="255"/>
      <c r="AC49" s="255"/>
      <c r="AD49" s="260"/>
      <c r="AE49" s="300"/>
      <c r="AF49" s="534" t="s">
        <v>338</v>
      </c>
      <c r="AG49" s="534"/>
      <c r="AH49" s="534"/>
      <c r="AI49" s="534"/>
      <c r="AJ49" s="534"/>
      <c r="AK49" s="534"/>
      <c r="AL49" s="534"/>
      <c r="AM49" s="534"/>
      <c r="AN49" s="534"/>
      <c r="AO49" s="534"/>
      <c r="AP49" s="534"/>
      <c r="AQ49" s="534"/>
      <c r="AR49" s="433"/>
    </row>
    <row r="50" spans="2:44" s="261" customFormat="1" ht="39" customHeight="1">
      <c r="B50" s="255"/>
      <c r="C50" s="253"/>
      <c r="D50" s="253"/>
      <c r="E50" s="400"/>
      <c r="F50" s="401"/>
      <c r="G50" s="255"/>
      <c r="H50" s="252"/>
      <c r="I50" s="275"/>
      <c r="J50" s="255"/>
      <c r="K50" s="255"/>
      <c r="L50" s="27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7"/>
      <c r="X50" s="258"/>
      <c r="Y50" s="258"/>
      <c r="Z50" s="257"/>
      <c r="AA50" s="259"/>
      <c r="AB50" s="255"/>
      <c r="AC50" s="255"/>
      <c r="AD50" s="260"/>
      <c r="AE50" s="300"/>
      <c r="AF50" s="430"/>
      <c r="AG50" s="301"/>
      <c r="AH50" s="430"/>
      <c r="AI50" s="301"/>
      <c r="AJ50" s="430"/>
      <c r="AK50" s="301"/>
      <c r="AL50" s="431"/>
      <c r="AM50" s="431"/>
      <c r="AN50" s="431"/>
      <c r="AO50" s="431"/>
      <c r="AP50" s="432"/>
      <c r="AQ50" s="430"/>
      <c r="AR50" s="434"/>
    </row>
    <row r="51" spans="2:44" s="261" customFormat="1" ht="53.25" customHeight="1">
      <c r="B51" s="252"/>
      <c r="C51" s="253"/>
      <c r="D51" s="253"/>
      <c r="E51" s="254"/>
      <c r="F51" s="255"/>
      <c r="G51" s="255"/>
      <c r="H51" s="252"/>
      <c r="I51" s="255"/>
      <c r="J51" s="255"/>
      <c r="K51" s="255"/>
      <c r="L51" s="255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7"/>
      <c r="X51" s="258"/>
      <c r="Y51" s="258"/>
      <c r="Z51" s="257"/>
      <c r="AA51" s="259"/>
      <c r="AB51" s="255"/>
      <c r="AC51" s="255"/>
      <c r="AD51" s="260"/>
      <c r="AE51" s="258"/>
      <c r="AF51" s="422"/>
      <c r="AG51" s="267"/>
      <c r="AH51" s="422"/>
      <c r="AI51" s="267"/>
      <c r="AJ51" s="422"/>
      <c r="AK51" s="267"/>
      <c r="AL51" s="267"/>
      <c r="AM51" s="267"/>
      <c r="AN51" s="267"/>
      <c r="AO51" s="267"/>
      <c r="AP51" s="267"/>
      <c r="AQ51" s="422"/>
      <c r="AR51" s="155"/>
    </row>
    <row r="52" spans="2:44" s="261" customFormat="1" ht="53.25" customHeight="1" hidden="1">
      <c r="B52" s="252"/>
      <c r="C52" s="253"/>
      <c r="D52" s="253"/>
      <c r="E52" s="254"/>
      <c r="F52" s="255"/>
      <c r="G52" s="255"/>
      <c r="H52" s="252"/>
      <c r="I52" s="255"/>
      <c r="J52" s="255"/>
      <c r="K52" s="255"/>
      <c r="L52" s="255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7"/>
      <c r="X52" s="258"/>
      <c r="Y52" s="258"/>
      <c r="Z52" s="257"/>
      <c r="AA52" s="259"/>
      <c r="AB52" s="255"/>
      <c r="AC52" s="255"/>
      <c r="AD52" s="260"/>
      <c r="AE52" s="258"/>
      <c r="AF52" s="422"/>
      <c r="AG52" s="267"/>
      <c r="AH52" s="422"/>
      <c r="AI52" s="267"/>
      <c r="AJ52" s="422"/>
      <c r="AK52" s="267"/>
      <c r="AL52" s="267"/>
      <c r="AM52" s="267"/>
      <c r="AN52" s="267"/>
      <c r="AO52" s="267"/>
      <c r="AP52" s="267"/>
      <c r="AQ52" s="422"/>
      <c r="AR52" s="155"/>
    </row>
    <row r="53" spans="2:44" s="261" customFormat="1" ht="53.25" customHeight="1" hidden="1">
      <c r="B53" s="252"/>
      <c r="C53" s="253"/>
      <c r="D53" s="253"/>
      <c r="E53" s="254"/>
      <c r="F53" s="255"/>
      <c r="G53" s="255"/>
      <c r="H53" s="252"/>
      <c r="I53" s="255"/>
      <c r="J53" s="255"/>
      <c r="K53" s="255"/>
      <c r="L53" s="255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7"/>
      <c r="X53" s="258"/>
      <c r="Y53" s="258"/>
      <c r="Z53" s="257"/>
      <c r="AA53" s="259"/>
      <c r="AB53" s="255"/>
      <c r="AC53" s="255"/>
      <c r="AD53" s="260"/>
      <c r="AE53" s="258"/>
      <c r="AF53" s="422"/>
      <c r="AG53" s="267"/>
      <c r="AH53" s="422"/>
      <c r="AI53" s="267"/>
      <c r="AJ53" s="422"/>
      <c r="AK53" s="267"/>
      <c r="AL53" s="267"/>
      <c r="AM53" s="267"/>
      <c r="AN53" s="267"/>
      <c r="AO53" s="267"/>
      <c r="AP53" s="267"/>
      <c r="AQ53" s="422"/>
      <c r="AR53" s="155"/>
    </row>
    <row r="54" spans="2:44" s="261" customFormat="1" ht="53.25" customHeight="1" hidden="1">
      <c r="B54" s="252"/>
      <c r="C54" s="253"/>
      <c r="D54" s="253"/>
      <c r="E54" s="254"/>
      <c r="F54" s="255"/>
      <c r="G54" s="255"/>
      <c r="H54" s="252"/>
      <c r="I54" s="255"/>
      <c r="J54" s="255"/>
      <c r="K54" s="255"/>
      <c r="L54" s="255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7"/>
      <c r="X54" s="258"/>
      <c r="Y54" s="258"/>
      <c r="Z54" s="257"/>
      <c r="AA54" s="259"/>
      <c r="AB54" s="255"/>
      <c r="AC54" s="255"/>
      <c r="AD54" s="260"/>
      <c r="AE54" s="258"/>
      <c r="AF54" s="422"/>
      <c r="AG54" s="267"/>
      <c r="AH54" s="422"/>
      <c r="AI54" s="267"/>
      <c r="AJ54" s="422"/>
      <c r="AK54" s="267"/>
      <c r="AL54" s="267"/>
      <c r="AM54" s="267"/>
      <c r="AN54" s="267"/>
      <c r="AO54" s="267"/>
      <c r="AP54" s="267"/>
      <c r="AQ54" s="422"/>
      <c r="AR54" s="155"/>
    </row>
    <row r="55" spans="2:31" ht="53.25" customHeight="1" hidden="1">
      <c r="B55" s="243"/>
      <c r="C55" s="244"/>
      <c r="D55" s="244"/>
      <c r="E55" s="245"/>
      <c r="F55" s="246"/>
      <c r="G55" s="246"/>
      <c r="H55" s="243"/>
      <c r="I55" s="246"/>
      <c r="J55" s="246"/>
      <c r="K55" s="246"/>
      <c r="L55" s="246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8"/>
      <c r="X55" s="249"/>
      <c r="Y55" s="249"/>
      <c r="Z55" s="248"/>
      <c r="AA55" s="250"/>
      <c r="AB55" s="246"/>
      <c r="AC55" s="246"/>
      <c r="AD55" s="251"/>
      <c r="AE55" s="249"/>
    </row>
    <row r="56" spans="2:31" ht="53.25" customHeight="1" hidden="1">
      <c r="B56" s="29"/>
      <c r="C56" s="46"/>
      <c r="D56" s="46"/>
      <c r="E56" s="47"/>
      <c r="F56" s="30"/>
      <c r="G56" s="30"/>
      <c r="H56" s="29"/>
      <c r="I56" s="30"/>
      <c r="J56" s="30"/>
      <c r="K56" s="30"/>
      <c r="L56" s="30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53"/>
      <c r="X56" s="151"/>
      <c r="Y56" s="151"/>
      <c r="Z56" s="53"/>
      <c r="AA56" s="49"/>
      <c r="AB56" s="30"/>
      <c r="AC56" s="30"/>
      <c r="AD56" s="161"/>
      <c r="AE56" s="151"/>
    </row>
    <row r="57" spans="2:44" s="169" customFormat="1" ht="52.5" customHeight="1" hidden="1">
      <c r="B57" s="24">
        <v>1</v>
      </c>
      <c r="C57" s="24">
        <v>27</v>
      </c>
      <c r="D57" s="163">
        <v>27</v>
      </c>
      <c r="E57" s="164">
        <v>0.3333333333333333</v>
      </c>
      <c r="F57" s="74" t="s">
        <v>203</v>
      </c>
      <c r="G57" s="165" t="s">
        <v>20</v>
      </c>
      <c r="H57" s="24">
        <v>2</v>
      </c>
      <c r="I57" s="73" t="s">
        <v>204</v>
      </c>
      <c r="J57" s="165" t="s">
        <v>17</v>
      </c>
      <c r="K57" s="24" t="s">
        <v>16</v>
      </c>
      <c r="L57" s="166" t="s">
        <v>15</v>
      </c>
      <c r="M57" s="90"/>
      <c r="N57" s="24"/>
      <c r="O57" s="90"/>
      <c r="P57" s="24"/>
      <c r="Q57" s="90"/>
      <c r="R57" s="24"/>
      <c r="S57" s="82"/>
      <c r="T57" s="82"/>
      <c r="U57" s="82"/>
      <c r="V57" s="82"/>
      <c r="W57" s="83"/>
      <c r="X57" s="90">
        <f aca="true" t="shared" si="12" ref="X57:X62">M57+O57+Q57</f>
        <v>0</v>
      </c>
      <c r="Y57" s="154">
        <f aca="true" t="shared" si="13" ref="Y57:Y62">160-(X57*0.696/3)+W57</f>
        <v>160</v>
      </c>
      <c r="Z57" s="27"/>
      <c r="AA57" s="50"/>
      <c r="AB57" s="24"/>
      <c r="AC57" s="167"/>
      <c r="AD57" s="168"/>
      <c r="AE57" s="163" t="s">
        <v>185</v>
      </c>
      <c r="AF57" s="422"/>
      <c r="AG57" s="267"/>
      <c r="AH57" s="422"/>
      <c r="AI57" s="267"/>
      <c r="AJ57" s="422"/>
      <c r="AK57" s="267"/>
      <c r="AL57" s="267"/>
      <c r="AM57" s="267"/>
      <c r="AN57" s="267"/>
      <c r="AO57" s="267"/>
      <c r="AP57" s="267"/>
      <c r="AQ57" s="422"/>
      <c r="AR57" s="155"/>
    </row>
    <row r="58" spans="2:44" s="169" customFormat="1" ht="52.5" customHeight="1" hidden="1">
      <c r="B58" s="24">
        <v>2</v>
      </c>
      <c r="C58" s="24">
        <v>31</v>
      </c>
      <c r="D58" s="163">
        <v>31</v>
      </c>
      <c r="E58" s="164">
        <v>0.34027777777777773</v>
      </c>
      <c r="F58" s="74" t="s">
        <v>205</v>
      </c>
      <c r="G58" s="165" t="s">
        <v>22</v>
      </c>
      <c r="H58" s="24">
        <v>2</v>
      </c>
      <c r="I58" s="73" t="s">
        <v>206</v>
      </c>
      <c r="J58" s="170" t="s">
        <v>72</v>
      </c>
      <c r="K58" s="24" t="s">
        <v>70</v>
      </c>
      <c r="L58" s="166" t="s">
        <v>137</v>
      </c>
      <c r="M58" s="90"/>
      <c r="N58" s="24"/>
      <c r="O58" s="90"/>
      <c r="P58" s="24"/>
      <c r="Q58" s="90"/>
      <c r="R58" s="24"/>
      <c r="S58" s="82"/>
      <c r="T58" s="82"/>
      <c r="U58" s="82"/>
      <c r="V58" s="82"/>
      <c r="W58" s="83"/>
      <c r="X58" s="90">
        <f t="shared" si="12"/>
        <v>0</v>
      </c>
      <c r="Y58" s="154">
        <f t="shared" si="13"/>
        <v>160</v>
      </c>
      <c r="Z58" s="27"/>
      <c r="AA58" s="45"/>
      <c r="AB58" s="24" t="s">
        <v>61</v>
      </c>
      <c r="AC58" s="167"/>
      <c r="AD58" s="171">
        <v>0.6736111111111112</v>
      </c>
      <c r="AE58" s="163" t="s">
        <v>185</v>
      </c>
      <c r="AF58" s="422"/>
      <c r="AG58" s="267"/>
      <c r="AH58" s="422"/>
      <c r="AI58" s="267"/>
      <c r="AJ58" s="422"/>
      <c r="AK58" s="267"/>
      <c r="AL58" s="267"/>
      <c r="AM58" s="267"/>
      <c r="AN58" s="267"/>
      <c r="AO58" s="267"/>
      <c r="AP58" s="267"/>
      <c r="AQ58" s="422"/>
      <c r="AR58" s="155"/>
    </row>
    <row r="59" spans="2:44" s="169" customFormat="1" ht="52.5" customHeight="1" hidden="1">
      <c r="B59" s="24">
        <v>3</v>
      </c>
      <c r="C59" s="24">
        <v>20</v>
      </c>
      <c r="D59" s="163">
        <v>20</v>
      </c>
      <c r="E59" s="164">
        <v>0.347222222222222</v>
      </c>
      <c r="F59" s="74" t="s">
        <v>207</v>
      </c>
      <c r="G59" s="170" t="s">
        <v>182</v>
      </c>
      <c r="H59" s="24">
        <v>1</v>
      </c>
      <c r="I59" s="74" t="s">
        <v>155</v>
      </c>
      <c r="J59" s="170" t="s">
        <v>193</v>
      </c>
      <c r="K59" s="24" t="s">
        <v>23</v>
      </c>
      <c r="L59" s="166" t="s">
        <v>25</v>
      </c>
      <c r="M59" s="90"/>
      <c r="N59" s="24"/>
      <c r="O59" s="90"/>
      <c r="P59" s="24"/>
      <c r="Q59" s="90"/>
      <c r="R59" s="24"/>
      <c r="S59" s="82"/>
      <c r="T59" s="82"/>
      <c r="U59" s="82"/>
      <c r="V59" s="82"/>
      <c r="W59" s="83"/>
      <c r="X59" s="90">
        <f t="shared" si="12"/>
        <v>0</v>
      </c>
      <c r="Y59" s="154">
        <f t="shared" si="13"/>
        <v>160</v>
      </c>
      <c r="Z59" s="27"/>
      <c r="AA59" s="50"/>
      <c r="AB59" s="24"/>
      <c r="AC59" s="167"/>
      <c r="AD59" s="168"/>
      <c r="AE59" s="163" t="s">
        <v>184</v>
      </c>
      <c r="AF59" s="422"/>
      <c r="AG59" s="267"/>
      <c r="AH59" s="422"/>
      <c r="AI59" s="267"/>
      <c r="AJ59" s="422"/>
      <c r="AK59" s="267"/>
      <c r="AL59" s="267"/>
      <c r="AM59" s="267"/>
      <c r="AN59" s="267"/>
      <c r="AO59" s="267"/>
      <c r="AP59" s="267"/>
      <c r="AQ59" s="422"/>
      <c r="AR59" s="155"/>
    </row>
    <row r="60" spans="2:44" s="169" customFormat="1" ht="52.5" customHeight="1" hidden="1">
      <c r="B60" s="24">
        <v>4</v>
      </c>
      <c r="C60" s="163">
        <v>19</v>
      </c>
      <c r="D60" s="163">
        <v>19</v>
      </c>
      <c r="E60" s="164">
        <v>0.354166666666667</v>
      </c>
      <c r="F60" s="73" t="s">
        <v>208</v>
      </c>
      <c r="G60" s="170"/>
      <c r="H60" s="24">
        <v>2</v>
      </c>
      <c r="I60" s="73" t="s">
        <v>209</v>
      </c>
      <c r="J60" s="170" t="s">
        <v>90</v>
      </c>
      <c r="K60" s="24" t="s">
        <v>76</v>
      </c>
      <c r="L60" s="166" t="s">
        <v>75</v>
      </c>
      <c r="M60" s="94"/>
      <c r="N60" s="172"/>
      <c r="O60" s="94"/>
      <c r="P60" s="172"/>
      <c r="Q60" s="94"/>
      <c r="R60" s="172"/>
      <c r="S60" s="82"/>
      <c r="T60" s="82"/>
      <c r="U60" s="82"/>
      <c r="V60" s="82"/>
      <c r="W60" s="83"/>
      <c r="X60" s="90">
        <f t="shared" si="12"/>
        <v>0</v>
      </c>
      <c r="Y60" s="154">
        <f t="shared" si="13"/>
        <v>160</v>
      </c>
      <c r="Z60" s="27"/>
      <c r="AA60" s="45"/>
      <c r="AB60" s="24"/>
      <c r="AC60" s="167"/>
      <c r="AD60" s="168"/>
      <c r="AE60" s="163" t="s">
        <v>184</v>
      </c>
      <c r="AF60" s="422"/>
      <c r="AG60" s="267"/>
      <c r="AH60" s="422"/>
      <c r="AI60" s="267"/>
      <c r="AJ60" s="422"/>
      <c r="AK60" s="267"/>
      <c r="AL60" s="267"/>
      <c r="AM60" s="267"/>
      <c r="AN60" s="267"/>
      <c r="AO60" s="267"/>
      <c r="AP60" s="267"/>
      <c r="AQ60" s="422"/>
      <c r="AR60" s="155"/>
    </row>
    <row r="61" spans="2:44" s="169" customFormat="1" ht="52.5" customHeight="1" hidden="1">
      <c r="B61" s="24">
        <v>5</v>
      </c>
      <c r="C61" s="24">
        <v>16</v>
      </c>
      <c r="D61" s="163">
        <v>17</v>
      </c>
      <c r="E61" s="164">
        <v>0.361111111111111</v>
      </c>
      <c r="F61" s="74" t="s">
        <v>210</v>
      </c>
      <c r="G61" s="165" t="s">
        <v>60</v>
      </c>
      <c r="H61" s="24" t="s">
        <v>44</v>
      </c>
      <c r="I61" s="73" t="s">
        <v>211</v>
      </c>
      <c r="J61" s="165" t="s">
        <v>68</v>
      </c>
      <c r="K61" s="166" t="s">
        <v>56</v>
      </c>
      <c r="L61" s="166" t="s">
        <v>138</v>
      </c>
      <c r="M61" s="90"/>
      <c r="N61" s="24"/>
      <c r="O61" s="90"/>
      <c r="P61" s="24"/>
      <c r="Q61" s="90"/>
      <c r="R61" s="24"/>
      <c r="S61" s="82"/>
      <c r="T61" s="82"/>
      <c r="U61" s="82"/>
      <c r="V61" s="82"/>
      <c r="W61" s="83"/>
      <c r="X61" s="90">
        <f t="shared" si="12"/>
        <v>0</v>
      </c>
      <c r="Y61" s="154">
        <f t="shared" si="13"/>
        <v>160</v>
      </c>
      <c r="Z61" s="27"/>
      <c r="AA61" s="50"/>
      <c r="AB61" s="24" t="s">
        <v>61</v>
      </c>
      <c r="AC61" s="167"/>
      <c r="AD61" s="168">
        <v>0.5555555555555556</v>
      </c>
      <c r="AE61" s="163" t="s">
        <v>184</v>
      </c>
      <c r="AF61" s="422"/>
      <c r="AG61" s="267"/>
      <c r="AH61" s="422"/>
      <c r="AI61" s="267"/>
      <c r="AJ61" s="422"/>
      <c r="AK61" s="267"/>
      <c r="AL61" s="267"/>
      <c r="AM61" s="267"/>
      <c r="AN61" s="267"/>
      <c r="AO61" s="267"/>
      <c r="AP61" s="267"/>
      <c r="AQ61" s="422"/>
      <c r="AR61" s="155"/>
    </row>
    <row r="62" spans="2:44" s="169" customFormat="1" ht="52.5" customHeight="1" hidden="1">
      <c r="B62" s="24">
        <v>6</v>
      </c>
      <c r="C62" s="24">
        <v>13</v>
      </c>
      <c r="D62" s="163">
        <v>13</v>
      </c>
      <c r="E62" s="164">
        <v>0.368055555555555</v>
      </c>
      <c r="F62" s="74" t="s">
        <v>212</v>
      </c>
      <c r="G62" s="165" t="s">
        <v>14</v>
      </c>
      <c r="H62" s="24" t="s">
        <v>44</v>
      </c>
      <c r="I62" s="73" t="s">
        <v>134</v>
      </c>
      <c r="J62" s="165" t="s">
        <v>115</v>
      </c>
      <c r="K62" s="24" t="s">
        <v>16</v>
      </c>
      <c r="L62" s="166" t="s">
        <v>15</v>
      </c>
      <c r="M62" s="90"/>
      <c r="N62" s="24"/>
      <c r="O62" s="90"/>
      <c r="P62" s="24"/>
      <c r="Q62" s="90"/>
      <c r="R62" s="24"/>
      <c r="S62" s="82"/>
      <c r="T62" s="82"/>
      <c r="U62" s="82"/>
      <c r="V62" s="82"/>
      <c r="W62" s="83"/>
      <c r="X62" s="90">
        <f t="shared" si="12"/>
        <v>0</v>
      </c>
      <c r="Y62" s="154">
        <f t="shared" si="13"/>
        <v>160</v>
      </c>
      <c r="Z62" s="27"/>
      <c r="AA62" s="50"/>
      <c r="AB62" s="24" t="s">
        <v>51</v>
      </c>
      <c r="AC62" s="167"/>
      <c r="AD62" s="168">
        <v>0.4791666666666667</v>
      </c>
      <c r="AE62" s="163" t="s">
        <v>184</v>
      </c>
      <c r="AF62" s="422"/>
      <c r="AG62" s="267"/>
      <c r="AH62" s="422"/>
      <c r="AI62" s="267"/>
      <c r="AJ62" s="422"/>
      <c r="AK62" s="267"/>
      <c r="AL62" s="267"/>
      <c r="AM62" s="267"/>
      <c r="AN62" s="267"/>
      <c r="AO62" s="267"/>
      <c r="AP62" s="267"/>
      <c r="AQ62" s="422"/>
      <c r="AR62" s="155"/>
    </row>
    <row r="63" spans="2:44" s="169" customFormat="1" ht="52.5" customHeight="1" hidden="1">
      <c r="B63" s="173" t="s">
        <v>131</v>
      </c>
      <c r="C63" s="172"/>
      <c r="D63" s="173"/>
      <c r="E63" s="174"/>
      <c r="F63" s="86"/>
      <c r="G63" s="182"/>
      <c r="H63" s="172"/>
      <c r="I63" s="183"/>
      <c r="J63" s="182"/>
      <c r="K63" s="172"/>
      <c r="L63" s="183"/>
      <c r="M63" s="94"/>
      <c r="N63" s="172"/>
      <c r="O63" s="94"/>
      <c r="P63" s="172"/>
      <c r="Q63" s="94"/>
      <c r="R63" s="172"/>
      <c r="S63" s="82"/>
      <c r="T63" s="82"/>
      <c r="U63" s="82"/>
      <c r="V63" s="82"/>
      <c r="W63" s="83"/>
      <c r="X63" s="94"/>
      <c r="Y63" s="95"/>
      <c r="Z63" s="95"/>
      <c r="AA63" s="50"/>
      <c r="AB63" s="172"/>
      <c r="AC63" s="184"/>
      <c r="AD63" s="185"/>
      <c r="AE63" s="173"/>
      <c r="AF63" s="422"/>
      <c r="AG63" s="267"/>
      <c r="AH63" s="422"/>
      <c r="AI63" s="267"/>
      <c r="AJ63" s="422"/>
      <c r="AK63" s="267"/>
      <c r="AL63" s="267"/>
      <c r="AM63" s="267"/>
      <c r="AN63" s="267"/>
      <c r="AO63" s="267"/>
      <c r="AP63" s="267"/>
      <c r="AQ63" s="422"/>
      <c r="AR63" s="155"/>
    </row>
    <row r="64" spans="2:44" s="169" customFormat="1" ht="52.5" customHeight="1" hidden="1">
      <c r="B64" s="24">
        <v>7</v>
      </c>
      <c r="C64" s="24">
        <v>15</v>
      </c>
      <c r="D64" s="163">
        <v>25</v>
      </c>
      <c r="E64" s="164">
        <v>0.3819444444444444</v>
      </c>
      <c r="F64" s="74" t="s">
        <v>225</v>
      </c>
      <c r="G64" s="170" t="s">
        <v>119</v>
      </c>
      <c r="H64" s="24" t="s">
        <v>44</v>
      </c>
      <c r="I64" s="74" t="s">
        <v>118</v>
      </c>
      <c r="J64" s="170" t="s">
        <v>113</v>
      </c>
      <c r="K64" s="24" t="s">
        <v>70</v>
      </c>
      <c r="L64" s="166" t="s">
        <v>15</v>
      </c>
      <c r="M64" s="90"/>
      <c r="N64" s="24"/>
      <c r="O64" s="90"/>
      <c r="P64" s="24"/>
      <c r="Q64" s="90"/>
      <c r="R64" s="24"/>
      <c r="S64" s="82"/>
      <c r="T64" s="82"/>
      <c r="U64" s="82"/>
      <c r="V64" s="82"/>
      <c r="W64" s="83"/>
      <c r="X64" s="90">
        <f aca="true" t="shared" si="14" ref="X64:X70">M64+O64+Q64</f>
        <v>0</v>
      </c>
      <c r="Y64" s="154">
        <f aca="true" t="shared" si="15" ref="Y64:Y70">160-(X64*0.696/3)+W64</f>
        <v>160</v>
      </c>
      <c r="Z64" s="27"/>
      <c r="AA64" s="50"/>
      <c r="AB64" s="24" t="s">
        <v>50</v>
      </c>
      <c r="AC64" s="167"/>
      <c r="AD64" s="168">
        <v>0.513888888888889</v>
      </c>
      <c r="AE64" s="163" t="s">
        <v>187</v>
      </c>
      <c r="AF64" s="422"/>
      <c r="AG64" s="267"/>
      <c r="AH64" s="422"/>
      <c r="AI64" s="267"/>
      <c r="AJ64" s="422"/>
      <c r="AK64" s="267"/>
      <c r="AL64" s="267"/>
      <c r="AM64" s="267"/>
      <c r="AN64" s="267"/>
      <c r="AO64" s="267"/>
      <c r="AP64" s="267"/>
      <c r="AQ64" s="422"/>
      <c r="AR64" s="155"/>
    </row>
    <row r="65" spans="2:44" s="169" customFormat="1" ht="52.5" customHeight="1" hidden="1">
      <c r="B65" s="24">
        <v>8</v>
      </c>
      <c r="C65" s="24">
        <v>5</v>
      </c>
      <c r="D65" s="153" t="s">
        <v>194</v>
      </c>
      <c r="E65" s="164">
        <v>0.3888888888888889</v>
      </c>
      <c r="F65" s="175" t="s">
        <v>246</v>
      </c>
      <c r="G65" s="165" t="s">
        <v>59</v>
      </c>
      <c r="H65" s="24">
        <v>2</v>
      </c>
      <c r="I65" s="74" t="s">
        <v>197</v>
      </c>
      <c r="J65" s="170" t="s">
        <v>198</v>
      </c>
      <c r="K65" s="166" t="s">
        <v>200</v>
      </c>
      <c r="L65" s="166" t="s">
        <v>56</v>
      </c>
      <c r="M65" s="90"/>
      <c r="N65" s="24"/>
      <c r="O65" s="90"/>
      <c r="P65" s="24"/>
      <c r="Q65" s="90"/>
      <c r="R65" s="24"/>
      <c r="S65" s="82"/>
      <c r="T65" s="82"/>
      <c r="U65" s="82"/>
      <c r="V65" s="82"/>
      <c r="W65" s="83"/>
      <c r="X65" s="90">
        <f t="shared" si="14"/>
        <v>0</v>
      </c>
      <c r="Y65" s="154">
        <f t="shared" si="15"/>
        <v>160</v>
      </c>
      <c r="Z65" s="27"/>
      <c r="AA65" s="45"/>
      <c r="AB65" s="24" t="s">
        <v>61</v>
      </c>
      <c r="AC65" s="167"/>
      <c r="AD65" s="168">
        <v>0.458333333333333</v>
      </c>
      <c r="AE65" s="163" t="s">
        <v>190</v>
      </c>
      <c r="AF65" s="422"/>
      <c r="AG65" s="267"/>
      <c r="AH65" s="422"/>
      <c r="AI65" s="267"/>
      <c r="AJ65" s="422"/>
      <c r="AK65" s="267"/>
      <c r="AL65" s="267"/>
      <c r="AM65" s="267"/>
      <c r="AN65" s="267"/>
      <c r="AO65" s="267"/>
      <c r="AP65" s="267"/>
      <c r="AQ65" s="422"/>
      <c r="AR65" s="155"/>
    </row>
    <row r="66" spans="2:44" s="169" customFormat="1" ht="52.5" customHeight="1" hidden="1">
      <c r="B66" s="24">
        <v>9</v>
      </c>
      <c r="C66" s="24">
        <v>37</v>
      </c>
      <c r="D66" s="163">
        <v>37</v>
      </c>
      <c r="E66" s="164">
        <v>0.395833333333333</v>
      </c>
      <c r="F66" s="74" t="s">
        <v>215</v>
      </c>
      <c r="G66" s="165" t="s">
        <v>175</v>
      </c>
      <c r="H66" s="24">
        <v>2</v>
      </c>
      <c r="I66" s="74" t="s">
        <v>216</v>
      </c>
      <c r="J66" s="170" t="s">
        <v>180</v>
      </c>
      <c r="K66" s="24" t="s">
        <v>160</v>
      </c>
      <c r="L66" s="166" t="s">
        <v>45</v>
      </c>
      <c r="M66" s="90"/>
      <c r="N66" s="24"/>
      <c r="O66" s="90"/>
      <c r="P66" s="24"/>
      <c r="Q66" s="90"/>
      <c r="R66" s="24"/>
      <c r="S66" s="82"/>
      <c r="T66" s="82"/>
      <c r="U66" s="82"/>
      <c r="V66" s="82"/>
      <c r="W66" s="83"/>
      <c r="X66" s="90">
        <f t="shared" si="14"/>
        <v>0</v>
      </c>
      <c r="Y66" s="154">
        <f t="shared" si="15"/>
        <v>160</v>
      </c>
      <c r="Z66" s="27"/>
      <c r="AA66" s="50"/>
      <c r="AB66" s="24" t="s">
        <v>50</v>
      </c>
      <c r="AC66" s="167"/>
      <c r="AD66" s="168">
        <v>0.5347222222222222</v>
      </c>
      <c r="AE66" s="163" t="s">
        <v>187</v>
      </c>
      <c r="AF66" s="422"/>
      <c r="AG66" s="267"/>
      <c r="AH66" s="422"/>
      <c r="AI66" s="267"/>
      <c r="AJ66" s="422"/>
      <c r="AK66" s="267"/>
      <c r="AL66" s="267"/>
      <c r="AM66" s="267"/>
      <c r="AN66" s="267"/>
      <c r="AO66" s="267"/>
      <c r="AP66" s="267"/>
      <c r="AQ66" s="422"/>
      <c r="AR66" s="155"/>
    </row>
    <row r="67" spans="2:44" s="169" customFormat="1" ht="52.5" customHeight="1" hidden="1">
      <c r="B67" s="24">
        <v>10</v>
      </c>
      <c r="C67" s="24">
        <v>29</v>
      </c>
      <c r="D67" s="163">
        <v>29</v>
      </c>
      <c r="E67" s="164">
        <v>0.402777777777778</v>
      </c>
      <c r="F67" s="74" t="s">
        <v>217</v>
      </c>
      <c r="G67" s="170" t="s">
        <v>87</v>
      </c>
      <c r="H67" s="24" t="s">
        <v>44</v>
      </c>
      <c r="I67" s="73" t="s">
        <v>218</v>
      </c>
      <c r="J67" s="165" t="s">
        <v>42</v>
      </c>
      <c r="K67" s="166" t="s">
        <v>43</v>
      </c>
      <c r="L67" s="166" t="s">
        <v>122</v>
      </c>
      <c r="M67" s="90"/>
      <c r="N67" s="24"/>
      <c r="O67" s="90"/>
      <c r="P67" s="24"/>
      <c r="Q67" s="90"/>
      <c r="R67" s="24"/>
      <c r="S67" s="82"/>
      <c r="T67" s="82"/>
      <c r="U67" s="82"/>
      <c r="V67" s="82"/>
      <c r="W67" s="83"/>
      <c r="X67" s="90">
        <f t="shared" si="14"/>
        <v>0</v>
      </c>
      <c r="Y67" s="154">
        <f t="shared" si="15"/>
        <v>160</v>
      </c>
      <c r="Z67" s="27"/>
      <c r="AA67" s="50"/>
      <c r="AB67" s="24" t="s">
        <v>50</v>
      </c>
      <c r="AC67" s="167"/>
      <c r="AD67" s="168">
        <v>0.4236111111111111</v>
      </c>
      <c r="AE67" s="163" t="s">
        <v>186</v>
      </c>
      <c r="AF67" s="422"/>
      <c r="AG67" s="267"/>
      <c r="AH67" s="422"/>
      <c r="AI67" s="267"/>
      <c r="AJ67" s="422"/>
      <c r="AK67" s="267"/>
      <c r="AL67" s="267"/>
      <c r="AM67" s="267"/>
      <c r="AN67" s="267"/>
      <c r="AO67" s="267"/>
      <c r="AP67" s="267"/>
      <c r="AQ67" s="422"/>
      <c r="AR67" s="155"/>
    </row>
    <row r="68" spans="2:44" s="169" customFormat="1" ht="52.5" customHeight="1" hidden="1">
      <c r="B68" s="24">
        <v>11</v>
      </c>
      <c r="C68" s="24">
        <v>10</v>
      </c>
      <c r="D68" s="163">
        <v>10</v>
      </c>
      <c r="E68" s="164">
        <v>0.409722222222222</v>
      </c>
      <c r="F68" s="74" t="s">
        <v>219</v>
      </c>
      <c r="G68" s="165" t="s">
        <v>142</v>
      </c>
      <c r="H68" s="24" t="s">
        <v>44</v>
      </c>
      <c r="I68" s="74" t="s">
        <v>220</v>
      </c>
      <c r="J68" s="170" t="s">
        <v>162</v>
      </c>
      <c r="K68" s="24" t="s">
        <v>163</v>
      </c>
      <c r="L68" s="166" t="s">
        <v>25</v>
      </c>
      <c r="M68" s="90"/>
      <c r="N68" s="24"/>
      <c r="O68" s="90"/>
      <c r="P68" s="24"/>
      <c r="Q68" s="90"/>
      <c r="R68" s="24"/>
      <c r="S68" s="82"/>
      <c r="T68" s="82"/>
      <c r="U68" s="82"/>
      <c r="V68" s="82"/>
      <c r="W68" s="83"/>
      <c r="X68" s="90">
        <f t="shared" si="14"/>
        <v>0</v>
      </c>
      <c r="Y68" s="154">
        <f t="shared" si="15"/>
        <v>160</v>
      </c>
      <c r="Z68" s="27"/>
      <c r="AA68" s="50"/>
      <c r="AB68" s="24" t="s">
        <v>50</v>
      </c>
      <c r="AC68" s="167"/>
      <c r="AD68" s="168">
        <v>0.444444444444444</v>
      </c>
      <c r="AE68" s="163" t="s">
        <v>183</v>
      </c>
      <c r="AF68" s="422"/>
      <c r="AG68" s="267"/>
      <c r="AH68" s="422"/>
      <c r="AI68" s="267"/>
      <c r="AJ68" s="422"/>
      <c r="AK68" s="267"/>
      <c r="AL68" s="267"/>
      <c r="AM68" s="267"/>
      <c r="AN68" s="267"/>
      <c r="AO68" s="267"/>
      <c r="AP68" s="267"/>
      <c r="AQ68" s="422"/>
      <c r="AR68" s="155"/>
    </row>
    <row r="69" spans="2:44" s="169" customFormat="1" ht="52.5" customHeight="1" hidden="1">
      <c r="B69" s="24">
        <v>12</v>
      </c>
      <c r="C69" s="24">
        <v>2</v>
      </c>
      <c r="D69" s="163">
        <v>2</v>
      </c>
      <c r="E69" s="164">
        <v>0.416666666666667</v>
      </c>
      <c r="F69" s="74" t="s">
        <v>233</v>
      </c>
      <c r="G69" s="165" t="s">
        <v>26</v>
      </c>
      <c r="H69" s="24">
        <v>1</v>
      </c>
      <c r="I69" s="73" t="s">
        <v>234</v>
      </c>
      <c r="J69" s="165" t="s">
        <v>130</v>
      </c>
      <c r="K69" s="24" t="s">
        <v>103</v>
      </c>
      <c r="L69" s="166" t="s">
        <v>104</v>
      </c>
      <c r="M69" s="90"/>
      <c r="N69" s="24"/>
      <c r="O69" s="90"/>
      <c r="P69" s="24"/>
      <c r="Q69" s="90"/>
      <c r="R69" s="24"/>
      <c r="S69" s="82"/>
      <c r="T69" s="82"/>
      <c r="U69" s="82"/>
      <c r="V69" s="82"/>
      <c r="W69" s="83"/>
      <c r="X69" s="90">
        <f t="shared" si="14"/>
        <v>0</v>
      </c>
      <c r="Y69" s="154">
        <f t="shared" si="15"/>
        <v>160</v>
      </c>
      <c r="Z69" s="27"/>
      <c r="AA69" s="50"/>
      <c r="AB69" s="24" t="s">
        <v>50</v>
      </c>
      <c r="AC69" s="167"/>
      <c r="AD69" s="168">
        <v>0.451388888888889</v>
      </c>
      <c r="AE69" s="163" t="s">
        <v>185</v>
      </c>
      <c r="AF69" s="422"/>
      <c r="AG69" s="267"/>
      <c r="AH69" s="422"/>
      <c r="AI69" s="267"/>
      <c r="AJ69" s="422"/>
      <c r="AK69" s="267"/>
      <c r="AL69" s="267"/>
      <c r="AM69" s="267"/>
      <c r="AN69" s="267"/>
      <c r="AO69" s="267"/>
      <c r="AP69" s="267"/>
      <c r="AQ69" s="422"/>
      <c r="AR69" s="155"/>
    </row>
    <row r="70" spans="2:44" s="169" customFormat="1" ht="52.5" customHeight="1" hidden="1">
      <c r="B70" s="24">
        <v>13</v>
      </c>
      <c r="C70" s="24">
        <v>12</v>
      </c>
      <c r="D70" s="163">
        <v>12</v>
      </c>
      <c r="E70" s="164">
        <v>0.423611111111111</v>
      </c>
      <c r="F70" s="74" t="s">
        <v>221</v>
      </c>
      <c r="G70" s="170" t="s">
        <v>106</v>
      </c>
      <c r="H70" s="24" t="s">
        <v>44</v>
      </c>
      <c r="I70" s="73" t="s">
        <v>222</v>
      </c>
      <c r="J70" s="165" t="s">
        <v>107</v>
      </c>
      <c r="K70" s="24" t="s">
        <v>108</v>
      </c>
      <c r="L70" s="166" t="s">
        <v>116</v>
      </c>
      <c r="M70" s="90"/>
      <c r="N70" s="24"/>
      <c r="O70" s="90"/>
      <c r="P70" s="24"/>
      <c r="Q70" s="90"/>
      <c r="R70" s="24"/>
      <c r="S70" s="82"/>
      <c r="T70" s="82"/>
      <c r="U70" s="82"/>
      <c r="V70" s="82"/>
      <c r="W70" s="83"/>
      <c r="X70" s="90">
        <f t="shared" si="14"/>
        <v>0</v>
      </c>
      <c r="Y70" s="154">
        <f t="shared" si="15"/>
        <v>160</v>
      </c>
      <c r="Z70" s="27"/>
      <c r="AA70" s="50"/>
      <c r="AB70" s="24"/>
      <c r="AC70" s="167"/>
      <c r="AD70" s="168"/>
      <c r="AE70" s="163" t="s">
        <v>185</v>
      </c>
      <c r="AF70" s="422"/>
      <c r="AG70" s="267"/>
      <c r="AH70" s="422"/>
      <c r="AI70" s="267"/>
      <c r="AJ70" s="422"/>
      <c r="AK70" s="267"/>
      <c r="AL70" s="267"/>
      <c r="AM70" s="267"/>
      <c r="AN70" s="267"/>
      <c r="AO70" s="267"/>
      <c r="AP70" s="267"/>
      <c r="AQ70" s="422"/>
      <c r="AR70" s="155"/>
    </row>
    <row r="71" spans="2:44" s="169" customFormat="1" ht="52.5" customHeight="1" hidden="1">
      <c r="B71" s="173" t="s">
        <v>131</v>
      </c>
      <c r="C71" s="172"/>
      <c r="D71" s="173"/>
      <c r="E71" s="174"/>
      <c r="F71" s="86"/>
      <c r="G71" s="182"/>
      <c r="H71" s="172"/>
      <c r="I71" s="183"/>
      <c r="J71" s="182"/>
      <c r="K71" s="172"/>
      <c r="L71" s="183"/>
      <c r="M71" s="94"/>
      <c r="N71" s="172"/>
      <c r="O71" s="94"/>
      <c r="P71" s="172"/>
      <c r="Q71" s="94"/>
      <c r="R71" s="172"/>
      <c r="S71" s="82"/>
      <c r="T71" s="82"/>
      <c r="U71" s="82"/>
      <c r="V71" s="82"/>
      <c r="W71" s="83"/>
      <c r="X71" s="94"/>
      <c r="Y71" s="95"/>
      <c r="Z71" s="95"/>
      <c r="AA71" s="50"/>
      <c r="AB71" s="172"/>
      <c r="AC71" s="184"/>
      <c r="AD71" s="185"/>
      <c r="AE71" s="173"/>
      <c r="AF71" s="422"/>
      <c r="AG71" s="267"/>
      <c r="AH71" s="422"/>
      <c r="AI71" s="267"/>
      <c r="AJ71" s="422"/>
      <c r="AK71" s="267"/>
      <c r="AL71" s="267"/>
      <c r="AM71" s="267"/>
      <c r="AN71" s="267"/>
      <c r="AO71" s="267"/>
      <c r="AP71" s="267"/>
      <c r="AQ71" s="422"/>
      <c r="AR71" s="155"/>
    </row>
    <row r="72" spans="2:44" s="169" customFormat="1" ht="52.5" customHeight="1" hidden="1">
      <c r="B72" s="24">
        <v>14</v>
      </c>
      <c r="C72" s="163">
        <v>33</v>
      </c>
      <c r="D72" s="163">
        <v>32</v>
      </c>
      <c r="E72" s="164">
        <v>0.4375</v>
      </c>
      <c r="F72" s="74" t="s">
        <v>229</v>
      </c>
      <c r="G72" s="170" t="s">
        <v>121</v>
      </c>
      <c r="H72" s="24">
        <v>2</v>
      </c>
      <c r="I72" s="74" t="s">
        <v>230</v>
      </c>
      <c r="J72" s="165" t="s">
        <v>172</v>
      </c>
      <c r="K72" s="166" t="s">
        <v>160</v>
      </c>
      <c r="L72" s="166" t="s">
        <v>45</v>
      </c>
      <c r="M72" s="90"/>
      <c r="N72" s="24"/>
      <c r="O72" s="90"/>
      <c r="P72" s="24"/>
      <c r="Q72" s="90"/>
      <c r="R72" s="24"/>
      <c r="S72" s="82"/>
      <c r="T72" s="82"/>
      <c r="U72" s="82"/>
      <c r="V72" s="82"/>
      <c r="W72" s="83"/>
      <c r="X72" s="90">
        <f aca="true" t="shared" si="16" ref="X72:X77">M72+O72+Q72</f>
        <v>0</v>
      </c>
      <c r="Y72" s="154">
        <f aca="true" t="shared" si="17" ref="Y72:Y77">160-(X72*0.696/3)+W72</f>
        <v>160</v>
      </c>
      <c r="Z72" s="27"/>
      <c r="AA72" s="45"/>
      <c r="AB72" s="24" t="s">
        <v>73</v>
      </c>
      <c r="AC72" s="167"/>
      <c r="AD72" s="171">
        <v>0.625</v>
      </c>
      <c r="AE72" s="163" t="s">
        <v>188</v>
      </c>
      <c r="AF72" s="422"/>
      <c r="AG72" s="267"/>
      <c r="AH72" s="422"/>
      <c r="AI72" s="267"/>
      <c r="AJ72" s="422"/>
      <c r="AK72" s="267"/>
      <c r="AL72" s="267"/>
      <c r="AM72" s="267"/>
      <c r="AN72" s="267"/>
      <c r="AO72" s="267"/>
      <c r="AP72" s="267"/>
      <c r="AQ72" s="422"/>
      <c r="AR72" s="155"/>
    </row>
    <row r="73" spans="2:44" s="169" customFormat="1" ht="52.5" customHeight="1" hidden="1">
      <c r="B73" s="24">
        <v>15</v>
      </c>
      <c r="C73" s="163">
        <v>6</v>
      </c>
      <c r="D73" s="163">
        <v>6</v>
      </c>
      <c r="E73" s="164">
        <v>0.4444444444444444</v>
      </c>
      <c r="F73" s="74" t="s">
        <v>231</v>
      </c>
      <c r="G73" s="170"/>
      <c r="H73" s="24">
        <v>2</v>
      </c>
      <c r="I73" s="74" t="s">
        <v>232</v>
      </c>
      <c r="J73" s="165" t="s">
        <v>157</v>
      </c>
      <c r="K73" s="166" t="s">
        <v>158</v>
      </c>
      <c r="L73" s="166" t="s">
        <v>151</v>
      </c>
      <c r="M73" s="90"/>
      <c r="N73" s="24"/>
      <c r="O73" s="90"/>
      <c r="P73" s="24"/>
      <c r="Q73" s="90"/>
      <c r="R73" s="24"/>
      <c r="S73" s="82"/>
      <c r="T73" s="82"/>
      <c r="U73" s="82"/>
      <c r="V73" s="82"/>
      <c r="W73" s="83"/>
      <c r="X73" s="90">
        <f t="shared" si="16"/>
        <v>0</v>
      </c>
      <c r="Y73" s="154">
        <f t="shared" si="17"/>
        <v>160</v>
      </c>
      <c r="Z73" s="27"/>
      <c r="AA73" s="45"/>
      <c r="AB73" s="24" t="s">
        <v>49</v>
      </c>
      <c r="AC73" s="167"/>
      <c r="AD73" s="171">
        <v>0.6319444444444444</v>
      </c>
      <c r="AE73" s="163" t="s">
        <v>187</v>
      </c>
      <c r="AF73" s="422"/>
      <c r="AG73" s="267"/>
      <c r="AH73" s="422"/>
      <c r="AI73" s="267"/>
      <c r="AJ73" s="422"/>
      <c r="AK73" s="267"/>
      <c r="AL73" s="267"/>
      <c r="AM73" s="267"/>
      <c r="AN73" s="267"/>
      <c r="AO73" s="267"/>
      <c r="AP73" s="267"/>
      <c r="AQ73" s="422"/>
      <c r="AR73" s="155"/>
    </row>
    <row r="74" spans="2:44" s="169" customFormat="1" ht="52.5" customHeight="1" hidden="1">
      <c r="B74" s="24">
        <v>16</v>
      </c>
      <c r="C74" s="24">
        <v>28</v>
      </c>
      <c r="D74" s="163">
        <v>28</v>
      </c>
      <c r="E74" s="164">
        <v>0.451388888888889</v>
      </c>
      <c r="F74" s="74" t="s">
        <v>247</v>
      </c>
      <c r="G74" s="170" t="s">
        <v>120</v>
      </c>
      <c r="H74" s="24" t="s">
        <v>44</v>
      </c>
      <c r="I74" s="74" t="s">
        <v>226</v>
      </c>
      <c r="J74" s="165" t="s">
        <v>48</v>
      </c>
      <c r="K74" s="24" t="s">
        <v>47</v>
      </c>
      <c r="L74" s="166" t="s">
        <v>15</v>
      </c>
      <c r="M74" s="90"/>
      <c r="N74" s="24"/>
      <c r="O74" s="90"/>
      <c r="P74" s="24"/>
      <c r="Q74" s="90"/>
      <c r="R74" s="24"/>
      <c r="S74" s="82"/>
      <c r="T74" s="82"/>
      <c r="U74" s="82"/>
      <c r="V74" s="82"/>
      <c r="W74" s="83"/>
      <c r="X74" s="90">
        <f t="shared" si="16"/>
        <v>0</v>
      </c>
      <c r="Y74" s="154">
        <f t="shared" si="17"/>
        <v>160</v>
      </c>
      <c r="Z74" s="27"/>
      <c r="AA74" s="50"/>
      <c r="AB74" s="24" t="s">
        <v>61</v>
      </c>
      <c r="AC74" s="167"/>
      <c r="AD74" s="168">
        <v>0.7013888888888888</v>
      </c>
      <c r="AE74" s="163" t="s">
        <v>187</v>
      </c>
      <c r="AF74" s="422"/>
      <c r="AG74" s="267"/>
      <c r="AH74" s="422"/>
      <c r="AI74" s="267"/>
      <c r="AJ74" s="422"/>
      <c r="AK74" s="267"/>
      <c r="AL74" s="267"/>
      <c r="AM74" s="267"/>
      <c r="AN74" s="267"/>
      <c r="AO74" s="267"/>
      <c r="AP74" s="267"/>
      <c r="AQ74" s="422"/>
      <c r="AR74" s="155"/>
    </row>
    <row r="75" spans="2:44" s="169" customFormat="1" ht="52.5" customHeight="1" hidden="1">
      <c r="B75" s="24">
        <v>17</v>
      </c>
      <c r="C75" s="24">
        <v>8</v>
      </c>
      <c r="D75" s="163">
        <v>8</v>
      </c>
      <c r="E75" s="164">
        <v>0.458333333333333</v>
      </c>
      <c r="F75" s="74" t="s">
        <v>239</v>
      </c>
      <c r="G75" s="170"/>
      <c r="H75" s="24">
        <v>2</v>
      </c>
      <c r="I75" s="73" t="s">
        <v>240</v>
      </c>
      <c r="J75" s="170" t="s">
        <v>192</v>
      </c>
      <c r="K75" s="24" t="s">
        <v>23</v>
      </c>
      <c r="L75" s="166" t="s">
        <v>25</v>
      </c>
      <c r="M75" s="90"/>
      <c r="N75" s="24"/>
      <c r="O75" s="90"/>
      <c r="P75" s="24"/>
      <c r="Q75" s="90"/>
      <c r="R75" s="24"/>
      <c r="S75" s="82"/>
      <c r="T75" s="82"/>
      <c r="U75" s="82"/>
      <c r="V75" s="82"/>
      <c r="W75" s="83"/>
      <c r="X75" s="90">
        <f t="shared" si="16"/>
        <v>0</v>
      </c>
      <c r="Y75" s="154">
        <f t="shared" si="17"/>
        <v>160</v>
      </c>
      <c r="Z75" s="27"/>
      <c r="AA75" s="50"/>
      <c r="AB75" s="24" t="s">
        <v>50</v>
      </c>
      <c r="AC75" s="167"/>
      <c r="AD75" s="168">
        <v>0.4166666666666667</v>
      </c>
      <c r="AE75" s="163" t="s">
        <v>184</v>
      </c>
      <c r="AF75" s="422"/>
      <c r="AG75" s="267"/>
      <c r="AH75" s="422"/>
      <c r="AI75" s="267"/>
      <c r="AJ75" s="422"/>
      <c r="AK75" s="267"/>
      <c r="AL75" s="267"/>
      <c r="AM75" s="267"/>
      <c r="AN75" s="267"/>
      <c r="AO75" s="267"/>
      <c r="AP75" s="267"/>
      <c r="AQ75" s="422"/>
      <c r="AR75" s="155"/>
    </row>
    <row r="76" spans="2:44" s="169" customFormat="1" ht="52.5" customHeight="1" hidden="1">
      <c r="B76" s="24">
        <v>18</v>
      </c>
      <c r="C76" s="163">
        <v>14</v>
      </c>
      <c r="D76" s="163">
        <v>14</v>
      </c>
      <c r="E76" s="164">
        <v>0.465277777777778</v>
      </c>
      <c r="F76" s="74" t="s">
        <v>223</v>
      </c>
      <c r="G76" s="165" t="s">
        <v>140</v>
      </c>
      <c r="H76" s="24" t="s">
        <v>44</v>
      </c>
      <c r="I76" s="74" t="s">
        <v>224</v>
      </c>
      <c r="J76" s="165" t="s">
        <v>168</v>
      </c>
      <c r="K76" s="166" t="s">
        <v>143</v>
      </c>
      <c r="L76" s="166" t="s">
        <v>153</v>
      </c>
      <c r="M76" s="90"/>
      <c r="N76" s="24"/>
      <c r="O76" s="90"/>
      <c r="P76" s="24"/>
      <c r="Q76" s="90"/>
      <c r="R76" s="24"/>
      <c r="S76" s="82"/>
      <c r="T76" s="82"/>
      <c r="U76" s="82"/>
      <c r="V76" s="82"/>
      <c r="W76" s="83"/>
      <c r="X76" s="90">
        <f t="shared" si="16"/>
        <v>0</v>
      </c>
      <c r="Y76" s="154">
        <f t="shared" si="17"/>
        <v>160</v>
      </c>
      <c r="Z76" s="27"/>
      <c r="AA76" s="50"/>
      <c r="AB76" s="24" t="s">
        <v>49</v>
      </c>
      <c r="AC76" s="167"/>
      <c r="AD76" s="168">
        <v>0.6458333333333334</v>
      </c>
      <c r="AE76" s="163" t="s">
        <v>186</v>
      </c>
      <c r="AF76" s="422"/>
      <c r="AG76" s="267"/>
      <c r="AH76" s="422"/>
      <c r="AI76" s="267"/>
      <c r="AJ76" s="422"/>
      <c r="AK76" s="267"/>
      <c r="AL76" s="267"/>
      <c r="AM76" s="267"/>
      <c r="AN76" s="267"/>
      <c r="AO76" s="267"/>
      <c r="AP76" s="267"/>
      <c r="AQ76" s="422"/>
      <c r="AR76" s="155"/>
    </row>
    <row r="77" spans="2:44" s="169" customFormat="1" ht="52.5" customHeight="1" hidden="1">
      <c r="B77" s="24">
        <v>19</v>
      </c>
      <c r="C77" s="24">
        <v>22</v>
      </c>
      <c r="D77" s="163">
        <v>22</v>
      </c>
      <c r="E77" s="164">
        <v>0.472222222222222</v>
      </c>
      <c r="F77" s="74" t="s">
        <v>235</v>
      </c>
      <c r="G77" s="165" t="s">
        <v>55</v>
      </c>
      <c r="H77" s="24">
        <v>2</v>
      </c>
      <c r="I77" s="73" t="s">
        <v>236</v>
      </c>
      <c r="J77" s="170" t="s">
        <v>112</v>
      </c>
      <c r="K77" s="24" t="s">
        <v>70</v>
      </c>
      <c r="L77" s="166" t="s">
        <v>137</v>
      </c>
      <c r="M77" s="90"/>
      <c r="N77" s="24"/>
      <c r="O77" s="90"/>
      <c r="P77" s="24"/>
      <c r="Q77" s="90"/>
      <c r="R77" s="24"/>
      <c r="S77" s="82"/>
      <c r="T77" s="82"/>
      <c r="U77" s="82"/>
      <c r="V77" s="82"/>
      <c r="W77" s="83"/>
      <c r="X77" s="90">
        <f t="shared" si="16"/>
        <v>0</v>
      </c>
      <c r="Y77" s="154">
        <f t="shared" si="17"/>
        <v>160</v>
      </c>
      <c r="Z77" s="27"/>
      <c r="AA77" s="50"/>
      <c r="AB77" s="24"/>
      <c r="AC77" s="167"/>
      <c r="AD77" s="168"/>
      <c r="AE77" s="163" t="s">
        <v>185</v>
      </c>
      <c r="AF77" s="422"/>
      <c r="AG77" s="267"/>
      <c r="AH77" s="422"/>
      <c r="AI77" s="267"/>
      <c r="AJ77" s="422"/>
      <c r="AK77" s="267"/>
      <c r="AL77" s="267"/>
      <c r="AM77" s="267"/>
      <c r="AN77" s="267"/>
      <c r="AO77" s="267"/>
      <c r="AP77" s="267"/>
      <c r="AQ77" s="422"/>
      <c r="AR77" s="155"/>
    </row>
    <row r="78" spans="2:44" s="169" customFormat="1" ht="52.5" customHeight="1" hidden="1">
      <c r="B78" s="173" t="s">
        <v>258</v>
      </c>
      <c r="C78" s="172"/>
      <c r="D78" s="173"/>
      <c r="E78" s="174"/>
      <c r="F78" s="86"/>
      <c r="G78" s="182"/>
      <c r="H78" s="172"/>
      <c r="I78" s="183"/>
      <c r="J78" s="182"/>
      <c r="K78" s="172"/>
      <c r="L78" s="183"/>
      <c r="M78" s="94"/>
      <c r="N78" s="172"/>
      <c r="O78" s="94"/>
      <c r="P78" s="172"/>
      <c r="Q78" s="94"/>
      <c r="R78" s="172"/>
      <c r="S78" s="82"/>
      <c r="T78" s="82"/>
      <c r="U78" s="82"/>
      <c r="V78" s="82"/>
      <c r="W78" s="83"/>
      <c r="X78" s="94"/>
      <c r="Y78" s="95"/>
      <c r="Z78" s="95"/>
      <c r="AA78" s="50"/>
      <c r="AB78" s="172"/>
      <c r="AC78" s="184"/>
      <c r="AD78" s="185"/>
      <c r="AE78" s="173"/>
      <c r="AF78" s="422"/>
      <c r="AG78" s="267"/>
      <c r="AH78" s="422"/>
      <c r="AI78" s="267"/>
      <c r="AJ78" s="422"/>
      <c r="AK78" s="267"/>
      <c r="AL78" s="267"/>
      <c r="AM78" s="267"/>
      <c r="AN78" s="267"/>
      <c r="AO78" s="267"/>
      <c r="AP78" s="267"/>
      <c r="AQ78" s="422"/>
      <c r="AR78" s="155"/>
    </row>
    <row r="79" spans="2:44" s="169" customFormat="1" ht="52.5" customHeight="1" hidden="1">
      <c r="B79" s="24">
        <v>20</v>
      </c>
      <c r="C79" s="24">
        <v>1</v>
      </c>
      <c r="D79" s="163">
        <v>1</v>
      </c>
      <c r="E79" s="164">
        <v>0.6666666666666666</v>
      </c>
      <c r="F79" s="74" t="s">
        <v>227</v>
      </c>
      <c r="G79" s="170"/>
      <c r="H79" s="24" t="s">
        <v>44</v>
      </c>
      <c r="I79" s="73" t="s">
        <v>228</v>
      </c>
      <c r="J79" s="165" t="s">
        <v>156</v>
      </c>
      <c r="K79" s="166" t="s">
        <v>56</v>
      </c>
      <c r="L79" s="166" t="s">
        <v>138</v>
      </c>
      <c r="M79" s="90"/>
      <c r="N79" s="24"/>
      <c r="O79" s="90"/>
      <c r="P79" s="24"/>
      <c r="Q79" s="90"/>
      <c r="R79" s="24"/>
      <c r="S79" s="82"/>
      <c r="T79" s="82"/>
      <c r="U79" s="82"/>
      <c r="V79" s="82"/>
      <c r="W79" s="83"/>
      <c r="X79" s="90">
        <f aca="true" t="shared" si="18" ref="X79:X86">M79+O79+Q79</f>
        <v>0</v>
      </c>
      <c r="Y79" s="154">
        <f>160-(X79*0.696/3)+W79</f>
        <v>160</v>
      </c>
      <c r="Z79" s="27"/>
      <c r="AA79" s="50"/>
      <c r="AB79" s="24" t="s">
        <v>50</v>
      </c>
      <c r="AC79" s="167"/>
      <c r="AD79" s="168">
        <v>0.47222222222222227</v>
      </c>
      <c r="AE79" s="163" t="s">
        <v>187</v>
      </c>
      <c r="AF79" s="422"/>
      <c r="AG79" s="267"/>
      <c r="AH79" s="422"/>
      <c r="AI79" s="267"/>
      <c r="AJ79" s="422"/>
      <c r="AK79" s="267"/>
      <c r="AL79" s="267"/>
      <c r="AM79" s="267"/>
      <c r="AN79" s="267"/>
      <c r="AO79" s="267"/>
      <c r="AP79" s="267"/>
      <c r="AQ79" s="422"/>
      <c r="AR79" s="155"/>
    </row>
    <row r="80" spans="2:44" s="169" customFormat="1" ht="52.5" customHeight="1" hidden="1">
      <c r="B80" s="24">
        <v>21</v>
      </c>
      <c r="C80" s="24">
        <v>23</v>
      </c>
      <c r="D80" s="163">
        <v>23</v>
      </c>
      <c r="E80" s="164">
        <v>0.6736111111111112</v>
      </c>
      <c r="F80" s="74" t="s">
        <v>203</v>
      </c>
      <c r="G80" s="165" t="s">
        <v>20</v>
      </c>
      <c r="H80" s="24">
        <v>2</v>
      </c>
      <c r="I80" s="74" t="s">
        <v>237</v>
      </c>
      <c r="J80" s="165" t="s">
        <v>178</v>
      </c>
      <c r="K80" s="24" t="s">
        <v>179</v>
      </c>
      <c r="L80" s="5" t="s">
        <v>260</v>
      </c>
      <c r="M80" s="90"/>
      <c r="N80" s="24"/>
      <c r="O80" s="90"/>
      <c r="P80" s="24"/>
      <c r="Q80" s="90"/>
      <c r="R80" s="24"/>
      <c r="S80" s="82"/>
      <c r="T80" s="82"/>
      <c r="U80" s="82"/>
      <c r="V80" s="82"/>
      <c r="W80" s="83"/>
      <c r="X80" s="90">
        <f t="shared" si="18"/>
        <v>0</v>
      </c>
      <c r="Y80" s="154">
        <f aca="true" t="shared" si="19" ref="Y80:Y85">160-(X80*0.696/3)+W80</f>
        <v>160</v>
      </c>
      <c r="Z80" s="27"/>
      <c r="AA80" s="50"/>
      <c r="AB80" s="24"/>
      <c r="AC80" s="167"/>
      <c r="AD80" s="168"/>
      <c r="AE80" s="163" t="s">
        <v>188</v>
      </c>
      <c r="AF80" s="422"/>
      <c r="AG80" s="267"/>
      <c r="AH80" s="422"/>
      <c r="AI80" s="267"/>
      <c r="AJ80" s="422"/>
      <c r="AK80" s="267"/>
      <c r="AL80" s="267"/>
      <c r="AM80" s="267"/>
      <c r="AN80" s="267"/>
      <c r="AO80" s="267"/>
      <c r="AP80" s="267"/>
      <c r="AQ80" s="422"/>
      <c r="AR80" s="155"/>
    </row>
    <row r="81" spans="2:44" s="169" customFormat="1" ht="52.5" customHeight="1" hidden="1">
      <c r="B81" s="24">
        <v>22</v>
      </c>
      <c r="C81" s="24">
        <v>26</v>
      </c>
      <c r="D81" s="163">
        <v>26</v>
      </c>
      <c r="E81" s="164">
        <v>0.680555555555556</v>
      </c>
      <c r="F81" s="74" t="s">
        <v>238</v>
      </c>
      <c r="G81" s="170" t="s">
        <v>82</v>
      </c>
      <c r="H81" s="24" t="s">
        <v>44</v>
      </c>
      <c r="I81" s="74" t="s">
        <v>99</v>
      </c>
      <c r="J81" s="170" t="s">
        <v>111</v>
      </c>
      <c r="K81" s="24" t="s">
        <v>70</v>
      </c>
      <c r="L81" s="166" t="s">
        <v>137</v>
      </c>
      <c r="M81" s="90"/>
      <c r="N81" s="24"/>
      <c r="O81" s="90"/>
      <c r="P81" s="24"/>
      <c r="Q81" s="90"/>
      <c r="R81" s="24"/>
      <c r="S81" s="82"/>
      <c r="T81" s="82"/>
      <c r="U81" s="82"/>
      <c r="V81" s="82"/>
      <c r="W81" s="83"/>
      <c r="X81" s="90">
        <f t="shared" si="18"/>
        <v>0</v>
      </c>
      <c r="Y81" s="154">
        <f t="shared" si="19"/>
        <v>160</v>
      </c>
      <c r="Z81" s="27"/>
      <c r="AA81" s="50"/>
      <c r="AB81" s="24"/>
      <c r="AC81" s="167"/>
      <c r="AD81" s="168"/>
      <c r="AE81" s="163" t="s">
        <v>185</v>
      </c>
      <c r="AF81" s="422"/>
      <c r="AG81" s="267"/>
      <c r="AH81" s="422"/>
      <c r="AI81" s="267"/>
      <c r="AJ81" s="422"/>
      <c r="AK81" s="267"/>
      <c r="AL81" s="267"/>
      <c r="AM81" s="267"/>
      <c r="AN81" s="267"/>
      <c r="AO81" s="267"/>
      <c r="AP81" s="267"/>
      <c r="AQ81" s="422"/>
      <c r="AR81" s="155"/>
    </row>
    <row r="82" spans="2:44" s="169" customFormat="1" ht="52.5" customHeight="1" hidden="1">
      <c r="B82" s="24">
        <v>23</v>
      </c>
      <c r="C82" s="24">
        <v>35</v>
      </c>
      <c r="D82" s="163">
        <v>37</v>
      </c>
      <c r="E82" s="164">
        <v>0.6875</v>
      </c>
      <c r="F82" s="73" t="s">
        <v>241</v>
      </c>
      <c r="G82" s="165" t="s">
        <v>174</v>
      </c>
      <c r="H82" s="24">
        <v>2</v>
      </c>
      <c r="I82" s="74" t="s">
        <v>216</v>
      </c>
      <c r="J82" s="170" t="s">
        <v>180</v>
      </c>
      <c r="K82" s="24" t="s">
        <v>160</v>
      </c>
      <c r="L82" s="166" t="s">
        <v>45</v>
      </c>
      <c r="M82" s="90"/>
      <c r="N82" s="24"/>
      <c r="O82" s="90"/>
      <c r="P82" s="24"/>
      <c r="Q82" s="90"/>
      <c r="R82" s="24"/>
      <c r="S82" s="82"/>
      <c r="T82" s="82"/>
      <c r="U82" s="82"/>
      <c r="V82" s="82"/>
      <c r="W82" s="83"/>
      <c r="X82" s="90">
        <f t="shared" si="18"/>
        <v>0</v>
      </c>
      <c r="Y82" s="154">
        <f t="shared" si="19"/>
        <v>160</v>
      </c>
      <c r="Z82" s="27"/>
      <c r="AA82" s="50"/>
      <c r="AB82" s="24"/>
      <c r="AC82" s="167"/>
      <c r="AD82" s="168"/>
      <c r="AE82" s="163" t="s">
        <v>188</v>
      </c>
      <c r="AF82" s="422"/>
      <c r="AG82" s="267"/>
      <c r="AH82" s="422"/>
      <c r="AI82" s="267"/>
      <c r="AJ82" s="422"/>
      <c r="AK82" s="267"/>
      <c r="AL82" s="267"/>
      <c r="AM82" s="267"/>
      <c r="AN82" s="267"/>
      <c r="AO82" s="267"/>
      <c r="AP82" s="267"/>
      <c r="AQ82" s="422"/>
      <c r="AR82" s="155"/>
    </row>
    <row r="83" spans="2:44" s="169" customFormat="1" ht="52.5" customHeight="1" hidden="1">
      <c r="B83" s="24">
        <v>24</v>
      </c>
      <c r="C83" s="163">
        <v>18</v>
      </c>
      <c r="D83" s="163">
        <v>19</v>
      </c>
      <c r="E83" s="164">
        <v>0.694444444444445</v>
      </c>
      <c r="F83" s="74" t="s">
        <v>242</v>
      </c>
      <c r="G83" s="170"/>
      <c r="H83" s="24">
        <v>2</v>
      </c>
      <c r="I83" s="73" t="s">
        <v>209</v>
      </c>
      <c r="J83" s="170" t="s">
        <v>90</v>
      </c>
      <c r="K83" s="24" t="s">
        <v>76</v>
      </c>
      <c r="L83" s="166" t="s">
        <v>75</v>
      </c>
      <c r="M83" s="90"/>
      <c r="N83" s="24"/>
      <c r="O83" s="90"/>
      <c r="P83" s="24"/>
      <c r="Q83" s="90"/>
      <c r="R83" s="24"/>
      <c r="S83" s="82"/>
      <c r="T83" s="82"/>
      <c r="U83" s="82"/>
      <c r="V83" s="82"/>
      <c r="W83" s="83"/>
      <c r="X83" s="90">
        <f t="shared" si="18"/>
        <v>0</v>
      </c>
      <c r="Y83" s="154">
        <f t="shared" si="19"/>
        <v>160</v>
      </c>
      <c r="Z83" s="27"/>
      <c r="AA83" s="50"/>
      <c r="AB83" s="24"/>
      <c r="AC83" s="167"/>
      <c r="AD83" s="168"/>
      <c r="AE83" s="153" t="s">
        <v>183</v>
      </c>
      <c r="AF83" s="422"/>
      <c r="AG83" s="267"/>
      <c r="AH83" s="422"/>
      <c r="AI83" s="267"/>
      <c r="AJ83" s="422"/>
      <c r="AK83" s="267"/>
      <c r="AL83" s="267"/>
      <c r="AM83" s="267"/>
      <c r="AN83" s="267"/>
      <c r="AO83" s="267"/>
      <c r="AP83" s="267"/>
      <c r="AQ83" s="422"/>
      <c r="AR83" s="155"/>
    </row>
    <row r="84" spans="2:44" s="169" customFormat="1" ht="52.5" customHeight="1" hidden="1">
      <c r="B84" s="24">
        <v>25</v>
      </c>
      <c r="C84" s="24">
        <v>17</v>
      </c>
      <c r="D84" s="163">
        <v>17</v>
      </c>
      <c r="E84" s="164">
        <v>0.701388888888889</v>
      </c>
      <c r="F84" s="74" t="s">
        <v>243</v>
      </c>
      <c r="G84" s="170" t="s">
        <v>181</v>
      </c>
      <c r="H84" s="24">
        <v>2</v>
      </c>
      <c r="I84" s="73" t="s">
        <v>211</v>
      </c>
      <c r="J84" s="165" t="s">
        <v>68</v>
      </c>
      <c r="K84" s="166" t="s">
        <v>56</v>
      </c>
      <c r="L84" s="166" t="s">
        <v>138</v>
      </c>
      <c r="M84" s="90"/>
      <c r="N84" s="24"/>
      <c r="O84" s="90"/>
      <c r="P84" s="24"/>
      <c r="Q84" s="90"/>
      <c r="R84" s="24"/>
      <c r="S84" s="82"/>
      <c r="T84" s="82"/>
      <c r="U84" s="82"/>
      <c r="V84" s="82"/>
      <c r="W84" s="83"/>
      <c r="X84" s="90">
        <f t="shared" si="18"/>
        <v>0</v>
      </c>
      <c r="Y84" s="154">
        <f t="shared" si="19"/>
        <v>160</v>
      </c>
      <c r="Z84" s="27"/>
      <c r="AA84" s="50"/>
      <c r="AB84" s="24" t="s">
        <v>50</v>
      </c>
      <c r="AC84" s="167"/>
      <c r="AD84" s="168">
        <v>0.6597222222222222</v>
      </c>
      <c r="AE84" s="163" t="s">
        <v>183</v>
      </c>
      <c r="AF84" s="422"/>
      <c r="AG84" s="267"/>
      <c r="AH84" s="422"/>
      <c r="AI84" s="267"/>
      <c r="AJ84" s="422"/>
      <c r="AK84" s="267"/>
      <c r="AL84" s="267"/>
      <c r="AM84" s="267"/>
      <c r="AN84" s="267"/>
      <c r="AO84" s="267"/>
      <c r="AP84" s="267"/>
      <c r="AQ84" s="422"/>
      <c r="AR84" s="155"/>
    </row>
    <row r="85" spans="2:44" s="169" customFormat="1" ht="52.5" customHeight="1" hidden="1">
      <c r="B85" s="24">
        <v>26</v>
      </c>
      <c r="C85" s="163">
        <v>9</v>
      </c>
      <c r="D85" s="163">
        <v>9</v>
      </c>
      <c r="E85" s="164">
        <v>0.708333333333334</v>
      </c>
      <c r="F85" s="74" t="s">
        <v>244</v>
      </c>
      <c r="G85" s="170" t="s">
        <v>85</v>
      </c>
      <c r="H85" s="24">
        <v>1</v>
      </c>
      <c r="I85" s="74" t="s">
        <v>245</v>
      </c>
      <c r="J85" s="165" t="s">
        <v>161</v>
      </c>
      <c r="K85" s="166" t="s">
        <v>160</v>
      </c>
      <c r="L85" s="166" t="s">
        <v>45</v>
      </c>
      <c r="M85" s="90"/>
      <c r="N85" s="24"/>
      <c r="O85" s="90"/>
      <c r="P85" s="24"/>
      <c r="Q85" s="90"/>
      <c r="R85" s="24"/>
      <c r="S85" s="82"/>
      <c r="T85" s="82"/>
      <c r="U85" s="82"/>
      <c r="V85" s="82"/>
      <c r="W85" s="83"/>
      <c r="X85" s="90">
        <f t="shared" si="18"/>
        <v>0</v>
      </c>
      <c r="Y85" s="154">
        <f t="shared" si="19"/>
        <v>160</v>
      </c>
      <c r="Z85" s="27"/>
      <c r="AA85" s="50"/>
      <c r="AB85" s="24" t="s">
        <v>50</v>
      </c>
      <c r="AC85" s="167"/>
      <c r="AD85" s="168">
        <v>0.548611111111111</v>
      </c>
      <c r="AE85" s="163" t="s">
        <v>186</v>
      </c>
      <c r="AF85" s="422"/>
      <c r="AG85" s="267"/>
      <c r="AH85" s="422"/>
      <c r="AI85" s="267"/>
      <c r="AJ85" s="422"/>
      <c r="AK85" s="267"/>
      <c r="AL85" s="267"/>
      <c r="AM85" s="267"/>
      <c r="AN85" s="267"/>
      <c r="AO85" s="267"/>
      <c r="AP85" s="267"/>
      <c r="AQ85" s="422"/>
      <c r="AR85" s="155"/>
    </row>
    <row r="86" spans="2:44" s="169" customFormat="1" ht="52.5" customHeight="1" hidden="1">
      <c r="B86" s="24">
        <v>27</v>
      </c>
      <c r="C86" s="24">
        <v>4</v>
      </c>
      <c r="D86" s="153" t="s">
        <v>195</v>
      </c>
      <c r="E86" s="164">
        <v>0.715277777777778</v>
      </c>
      <c r="F86" s="175" t="s">
        <v>219</v>
      </c>
      <c r="G86" s="165" t="s">
        <v>85</v>
      </c>
      <c r="H86" s="24" t="s">
        <v>44</v>
      </c>
      <c r="I86" s="74" t="s">
        <v>196</v>
      </c>
      <c r="J86" s="170" t="s">
        <v>199</v>
      </c>
      <c r="K86" s="24" t="s">
        <v>54</v>
      </c>
      <c r="L86" s="166" t="s">
        <v>25</v>
      </c>
      <c r="M86" s="90"/>
      <c r="N86" s="24"/>
      <c r="O86" s="90"/>
      <c r="P86" s="24"/>
      <c r="Q86" s="90"/>
      <c r="R86" s="24"/>
      <c r="S86" s="82"/>
      <c r="T86" s="82"/>
      <c r="U86" s="82"/>
      <c r="V86" s="82"/>
      <c r="W86" s="83"/>
      <c r="X86" s="90">
        <f t="shared" si="18"/>
        <v>0</v>
      </c>
      <c r="Y86" s="154">
        <f>160-(X86*0.696/3)+W86</f>
        <v>160</v>
      </c>
      <c r="Z86" s="27"/>
      <c r="AA86" s="50"/>
      <c r="AB86" s="24" t="s">
        <v>73</v>
      </c>
      <c r="AC86" s="167"/>
      <c r="AD86" s="168">
        <v>0.6805555555555555</v>
      </c>
      <c r="AE86" s="163" t="s">
        <v>191</v>
      </c>
      <c r="AF86" s="422"/>
      <c r="AG86" s="267"/>
      <c r="AH86" s="422"/>
      <c r="AI86" s="267"/>
      <c r="AJ86" s="422"/>
      <c r="AK86" s="267"/>
      <c r="AL86" s="267"/>
      <c r="AM86" s="267"/>
      <c r="AN86" s="267"/>
      <c r="AO86" s="267"/>
      <c r="AP86" s="267"/>
      <c r="AQ86" s="422"/>
      <c r="AR86" s="155"/>
    </row>
    <row r="87" spans="2:44" s="169" customFormat="1" ht="52.5" customHeight="1" hidden="1">
      <c r="B87" s="173" t="s">
        <v>131</v>
      </c>
      <c r="C87" s="172"/>
      <c r="D87" s="173"/>
      <c r="E87" s="174"/>
      <c r="F87" s="86"/>
      <c r="G87" s="182"/>
      <c r="H87" s="172"/>
      <c r="I87" s="183"/>
      <c r="J87" s="182"/>
      <c r="K87" s="172"/>
      <c r="L87" s="183"/>
      <c r="M87" s="94"/>
      <c r="N87" s="172"/>
      <c r="O87" s="94"/>
      <c r="P87" s="172"/>
      <c r="Q87" s="94"/>
      <c r="R87" s="172"/>
      <c r="S87" s="82"/>
      <c r="T87" s="82"/>
      <c r="U87" s="82"/>
      <c r="V87" s="82"/>
      <c r="W87" s="83"/>
      <c r="X87" s="94"/>
      <c r="Y87" s="95"/>
      <c r="Z87" s="95"/>
      <c r="AA87" s="50"/>
      <c r="AB87" s="172"/>
      <c r="AC87" s="184"/>
      <c r="AD87" s="185"/>
      <c r="AE87" s="173"/>
      <c r="AF87" s="422"/>
      <c r="AG87" s="267"/>
      <c r="AH87" s="422"/>
      <c r="AI87" s="267"/>
      <c r="AJ87" s="422"/>
      <c r="AK87" s="267"/>
      <c r="AL87" s="267"/>
      <c r="AM87" s="267"/>
      <c r="AN87" s="267"/>
      <c r="AO87" s="267"/>
      <c r="AP87" s="267"/>
      <c r="AQ87" s="422"/>
      <c r="AR87" s="155"/>
    </row>
    <row r="88" spans="2:44" s="169" customFormat="1" ht="52.5" customHeight="1" hidden="1">
      <c r="B88" s="24">
        <v>28</v>
      </c>
      <c r="C88" s="163">
        <v>32</v>
      </c>
      <c r="D88" s="163">
        <v>32</v>
      </c>
      <c r="E88" s="164">
        <v>0.7291666666666666</v>
      </c>
      <c r="F88" s="74" t="s">
        <v>248</v>
      </c>
      <c r="G88" s="170" t="s">
        <v>173</v>
      </c>
      <c r="H88" s="24">
        <v>2</v>
      </c>
      <c r="I88" s="74" t="s">
        <v>230</v>
      </c>
      <c r="J88" s="165" t="s">
        <v>172</v>
      </c>
      <c r="K88" s="166" t="s">
        <v>160</v>
      </c>
      <c r="L88" s="166" t="s">
        <v>45</v>
      </c>
      <c r="M88" s="90"/>
      <c r="N88" s="24"/>
      <c r="O88" s="90"/>
      <c r="P88" s="24"/>
      <c r="Q88" s="90"/>
      <c r="R88" s="24"/>
      <c r="S88" s="82"/>
      <c r="T88" s="82"/>
      <c r="U88" s="82"/>
      <c r="V88" s="82"/>
      <c r="W88" s="83"/>
      <c r="X88" s="90">
        <f aca="true" t="shared" si="20" ref="X88:X93">M88+O88+Q88</f>
        <v>0</v>
      </c>
      <c r="Y88" s="154">
        <f aca="true" t="shared" si="21" ref="Y88:Y94">160-(X88*0.696/3)+W88</f>
        <v>160</v>
      </c>
      <c r="Z88" s="27"/>
      <c r="AA88" s="24"/>
      <c r="AB88" s="24" t="s">
        <v>49</v>
      </c>
      <c r="AC88" s="167"/>
      <c r="AD88" s="171">
        <v>0.6875</v>
      </c>
      <c r="AE88" s="163" t="s">
        <v>187</v>
      </c>
      <c r="AF88" s="422"/>
      <c r="AG88" s="267"/>
      <c r="AH88" s="422"/>
      <c r="AI88" s="267"/>
      <c r="AJ88" s="422"/>
      <c r="AK88" s="267"/>
      <c r="AL88" s="267"/>
      <c r="AM88" s="267"/>
      <c r="AN88" s="267"/>
      <c r="AO88" s="267"/>
      <c r="AP88" s="267"/>
      <c r="AQ88" s="422"/>
      <c r="AR88" s="155"/>
    </row>
    <row r="89" spans="2:44" s="169" customFormat="1" ht="52.5" customHeight="1" hidden="1">
      <c r="B89" s="24">
        <v>29</v>
      </c>
      <c r="C89" s="24">
        <v>7</v>
      </c>
      <c r="D89" s="163">
        <v>7</v>
      </c>
      <c r="E89" s="164">
        <v>0.7361111111111112</v>
      </c>
      <c r="F89" s="74" t="s">
        <v>221</v>
      </c>
      <c r="G89" s="170" t="s">
        <v>106</v>
      </c>
      <c r="H89" s="24" t="s">
        <v>44</v>
      </c>
      <c r="I89" s="73" t="s">
        <v>249</v>
      </c>
      <c r="J89" s="165" t="s">
        <v>109</v>
      </c>
      <c r="K89" s="24" t="s">
        <v>108</v>
      </c>
      <c r="L89" s="166" t="s">
        <v>116</v>
      </c>
      <c r="M89" s="90"/>
      <c r="N89" s="24"/>
      <c r="O89" s="90"/>
      <c r="P89" s="24"/>
      <c r="Q89" s="90"/>
      <c r="R89" s="24"/>
      <c r="S89" s="82"/>
      <c r="T89" s="82"/>
      <c r="U89" s="82"/>
      <c r="V89" s="82"/>
      <c r="W89" s="83"/>
      <c r="X89" s="90">
        <f t="shared" si="20"/>
        <v>0</v>
      </c>
      <c r="Y89" s="154">
        <f t="shared" si="21"/>
        <v>160</v>
      </c>
      <c r="Z89" s="27"/>
      <c r="AA89" s="50"/>
      <c r="AB89" s="24" t="s">
        <v>51</v>
      </c>
      <c r="AC89" s="167"/>
      <c r="AD89" s="168">
        <v>0.5069444444444444</v>
      </c>
      <c r="AE89" s="163" t="s">
        <v>186</v>
      </c>
      <c r="AF89" s="422"/>
      <c r="AG89" s="267"/>
      <c r="AH89" s="422"/>
      <c r="AI89" s="267"/>
      <c r="AJ89" s="422"/>
      <c r="AK89" s="267"/>
      <c r="AL89" s="267"/>
      <c r="AM89" s="267"/>
      <c r="AN89" s="267"/>
      <c r="AO89" s="267"/>
      <c r="AP89" s="267"/>
      <c r="AQ89" s="422"/>
      <c r="AR89" s="155"/>
    </row>
    <row r="90" spans="2:44" s="169" customFormat="1" ht="52.5" customHeight="1" hidden="1">
      <c r="B90" s="24">
        <v>30</v>
      </c>
      <c r="C90" s="24">
        <v>11</v>
      </c>
      <c r="D90" s="163">
        <v>11</v>
      </c>
      <c r="E90" s="164">
        <v>0.743055555555556</v>
      </c>
      <c r="F90" s="74" t="s">
        <v>250</v>
      </c>
      <c r="G90" s="165" t="s">
        <v>166</v>
      </c>
      <c r="H90" s="24" t="s">
        <v>44</v>
      </c>
      <c r="I90" s="74" t="s">
        <v>251</v>
      </c>
      <c r="J90" s="165" t="s">
        <v>164</v>
      </c>
      <c r="K90" s="24" t="s">
        <v>165</v>
      </c>
      <c r="L90" s="166" t="s">
        <v>152</v>
      </c>
      <c r="M90" s="90"/>
      <c r="N90" s="24"/>
      <c r="O90" s="90"/>
      <c r="P90" s="24"/>
      <c r="Q90" s="90"/>
      <c r="R90" s="24"/>
      <c r="S90" s="82"/>
      <c r="T90" s="82"/>
      <c r="U90" s="82"/>
      <c r="V90" s="82"/>
      <c r="W90" s="83"/>
      <c r="X90" s="90">
        <f t="shared" si="20"/>
        <v>0</v>
      </c>
      <c r="Y90" s="154">
        <f t="shared" si="21"/>
        <v>160</v>
      </c>
      <c r="Z90" s="27"/>
      <c r="AA90" s="50"/>
      <c r="AB90" s="24" t="s">
        <v>50</v>
      </c>
      <c r="AC90" s="167"/>
      <c r="AD90" s="168">
        <v>0.4930555555555556</v>
      </c>
      <c r="AE90" s="163" t="s">
        <v>184</v>
      </c>
      <c r="AF90" s="422"/>
      <c r="AG90" s="267"/>
      <c r="AH90" s="422"/>
      <c r="AI90" s="267"/>
      <c r="AJ90" s="422"/>
      <c r="AK90" s="267"/>
      <c r="AL90" s="267"/>
      <c r="AM90" s="267"/>
      <c r="AN90" s="267"/>
      <c r="AO90" s="267"/>
      <c r="AP90" s="267"/>
      <c r="AQ90" s="422"/>
      <c r="AR90" s="155"/>
    </row>
    <row r="91" spans="2:44" s="169" customFormat="1" ht="52.5" customHeight="1" hidden="1">
      <c r="B91" s="24">
        <v>31</v>
      </c>
      <c r="C91" s="24">
        <v>24</v>
      </c>
      <c r="D91" s="153" t="s">
        <v>257</v>
      </c>
      <c r="E91" s="164">
        <v>0.75</v>
      </c>
      <c r="F91" s="74" t="s">
        <v>259</v>
      </c>
      <c r="G91" s="170" t="s">
        <v>55</v>
      </c>
      <c r="H91" s="24">
        <v>2</v>
      </c>
      <c r="I91" s="74" t="s">
        <v>254</v>
      </c>
      <c r="J91" s="170" t="s">
        <v>255</v>
      </c>
      <c r="K91" s="166" t="s">
        <v>256</v>
      </c>
      <c r="L91" s="166" t="s">
        <v>137</v>
      </c>
      <c r="M91" s="90"/>
      <c r="N91" s="24"/>
      <c r="O91" s="90"/>
      <c r="P91" s="24"/>
      <c r="Q91" s="90"/>
      <c r="R91" s="24"/>
      <c r="S91" s="82"/>
      <c r="T91" s="82"/>
      <c r="U91" s="82"/>
      <c r="V91" s="82"/>
      <c r="W91" s="83"/>
      <c r="X91" s="90">
        <f t="shared" si="20"/>
        <v>0</v>
      </c>
      <c r="Y91" s="154">
        <f t="shared" si="21"/>
        <v>160</v>
      </c>
      <c r="Z91" s="27"/>
      <c r="AA91" s="50"/>
      <c r="AB91" s="24"/>
      <c r="AC91" s="167"/>
      <c r="AD91" s="168"/>
      <c r="AE91" s="163" t="s">
        <v>190</v>
      </c>
      <c r="AF91" s="422"/>
      <c r="AG91" s="267"/>
      <c r="AH91" s="422"/>
      <c r="AI91" s="267"/>
      <c r="AJ91" s="422"/>
      <c r="AK91" s="267"/>
      <c r="AL91" s="267"/>
      <c r="AM91" s="267"/>
      <c r="AN91" s="267"/>
      <c r="AO91" s="267"/>
      <c r="AP91" s="267"/>
      <c r="AQ91" s="422"/>
      <c r="AR91" s="155"/>
    </row>
    <row r="92" spans="2:44" s="169" customFormat="1" ht="52.5" customHeight="1" hidden="1">
      <c r="B92" s="24">
        <v>32</v>
      </c>
      <c r="C92" s="24">
        <v>3</v>
      </c>
      <c r="D92" s="163">
        <v>3</v>
      </c>
      <c r="E92" s="164">
        <v>0.756944444444445</v>
      </c>
      <c r="F92" s="74" t="s">
        <v>213</v>
      </c>
      <c r="G92" s="165" t="s">
        <v>69</v>
      </c>
      <c r="H92" s="24" t="s">
        <v>44</v>
      </c>
      <c r="I92" s="73" t="s">
        <v>214</v>
      </c>
      <c r="J92" s="165" t="s">
        <v>57</v>
      </c>
      <c r="K92" s="166" t="s">
        <v>56</v>
      </c>
      <c r="L92" s="166" t="s">
        <v>138</v>
      </c>
      <c r="M92" s="90"/>
      <c r="N92" s="24"/>
      <c r="O92" s="90"/>
      <c r="P92" s="24"/>
      <c r="Q92" s="90"/>
      <c r="R92" s="24"/>
      <c r="S92" s="82"/>
      <c r="T92" s="82"/>
      <c r="U92" s="82"/>
      <c r="V92" s="82"/>
      <c r="W92" s="83"/>
      <c r="X92" s="90">
        <f t="shared" si="20"/>
        <v>0</v>
      </c>
      <c r="Y92" s="154">
        <f t="shared" si="21"/>
        <v>160</v>
      </c>
      <c r="Z92" s="27"/>
      <c r="AA92" s="45"/>
      <c r="AB92" s="24" t="s">
        <v>49</v>
      </c>
      <c r="AC92" s="167"/>
      <c r="AD92" s="168">
        <v>0.430555555555555</v>
      </c>
      <c r="AE92" s="163" t="s">
        <v>187</v>
      </c>
      <c r="AF92" s="422"/>
      <c r="AG92" s="267"/>
      <c r="AH92" s="422"/>
      <c r="AI92" s="267"/>
      <c r="AJ92" s="422"/>
      <c r="AK92" s="267"/>
      <c r="AL92" s="267"/>
      <c r="AM92" s="267"/>
      <c r="AN92" s="267"/>
      <c r="AO92" s="267"/>
      <c r="AP92" s="267"/>
      <c r="AQ92" s="422"/>
      <c r="AR92" s="155"/>
    </row>
    <row r="93" spans="2:44" s="169" customFormat="1" ht="52.5" customHeight="1" hidden="1">
      <c r="B93" s="24">
        <v>33</v>
      </c>
      <c r="C93" s="24">
        <v>30</v>
      </c>
      <c r="D93" s="163">
        <v>30</v>
      </c>
      <c r="E93" s="164">
        <v>0.763888888888889</v>
      </c>
      <c r="F93" s="74" t="s">
        <v>205</v>
      </c>
      <c r="G93" s="165" t="s">
        <v>22</v>
      </c>
      <c r="H93" s="24">
        <v>2</v>
      </c>
      <c r="I93" s="74" t="s">
        <v>252</v>
      </c>
      <c r="J93" s="170" t="s">
        <v>169</v>
      </c>
      <c r="K93" s="24" t="s">
        <v>170</v>
      </c>
      <c r="L93" s="166" t="s">
        <v>137</v>
      </c>
      <c r="M93" s="90"/>
      <c r="N93" s="24"/>
      <c r="O93" s="90"/>
      <c r="P93" s="24"/>
      <c r="Q93" s="90"/>
      <c r="R93" s="24"/>
      <c r="S93" s="82"/>
      <c r="T93" s="82"/>
      <c r="U93" s="82"/>
      <c r="V93" s="82"/>
      <c r="W93" s="83"/>
      <c r="X93" s="90">
        <f t="shared" si="20"/>
        <v>0</v>
      </c>
      <c r="Y93" s="154">
        <f t="shared" si="21"/>
        <v>160</v>
      </c>
      <c r="Z93" s="27"/>
      <c r="AA93" s="50"/>
      <c r="AB93" s="24"/>
      <c r="AC93" s="167"/>
      <c r="AD93" s="168"/>
      <c r="AE93" s="163" t="s">
        <v>185</v>
      </c>
      <c r="AF93" s="422"/>
      <c r="AG93" s="267"/>
      <c r="AH93" s="422"/>
      <c r="AI93" s="267"/>
      <c r="AJ93" s="422"/>
      <c r="AK93" s="267"/>
      <c r="AL93" s="267"/>
      <c r="AM93" s="267"/>
      <c r="AN93" s="267"/>
      <c r="AO93" s="267"/>
      <c r="AP93" s="267"/>
      <c r="AQ93" s="422"/>
      <c r="AR93" s="155"/>
    </row>
    <row r="94" spans="2:44" s="169" customFormat="1" ht="52.5" customHeight="1" hidden="1">
      <c r="B94" s="24">
        <v>34</v>
      </c>
      <c r="C94" s="24">
        <v>21</v>
      </c>
      <c r="D94" s="163">
        <v>21</v>
      </c>
      <c r="E94" s="164">
        <v>0.770833333333334</v>
      </c>
      <c r="F94" s="74" t="s">
        <v>212</v>
      </c>
      <c r="G94" s="165" t="s">
        <v>14</v>
      </c>
      <c r="H94" s="24" t="s">
        <v>44</v>
      </c>
      <c r="I94" s="74" t="s">
        <v>253</v>
      </c>
      <c r="J94" s="165" t="s">
        <v>176</v>
      </c>
      <c r="K94" s="24" t="s">
        <v>16</v>
      </c>
      <c r="L94" s="166" t="s">
        <v>15</v>
      </c>
      <c r="M94" s="90"/>
      <c r="N94" s="24"/>
      <c r="O94" s="90"/>
      <c r="P94" s="24"/>
      <c r="Q94" s="90"/>
      <c r="R94" s="24"/>
      <c r="S94" s="82"/>
      <c r="T94" s="82"/>
      <c r="U94" s="82"/>
      <c r="V94" s="82"/>
      <c r="W94" s="83"/>
      <c r="X94" s="90">
        <f>M94+O94+Q94</f>
        <v>0</v>
      </c>
      <c r="Y94" s="154">
        <f t="shared" si="21"/>
        <v>160</v>
      </c>
      <c r="Z94" s="27"/>
      <c r="AA94" s="50"/>
      <c r="AB94" s="24" t="s">
        <v>50</v>
      </c>
      <c r="AC94" s="167"/>
      <c r="AD94" s="168">
        <v>0.6527777777777778</v>
      </c>
      <c r="AE94" s="163" t="s">
        <v>184</v>
      </c>
      <c r="AF94" s="422"/>
      <c r="AG94" s="267"/>
      <c r="AH94" s="422"/>
      <c r="AI94" s="267"/>
      <c r="AJ94" s="422"/>
      <c r="AK94" s="267"/>
      <c r="AL94" s="267"/>
      <c r="AM94" s="267"/>
      <c r="AN94" s="267"/>
      <c r="AO94" s="267"/>
      <c r="AP94" s="267"/>
      <c r="AQ94" s="422"/>
      <c r="AR94" s="155"/>
    </row>
    <row r="95" spans="2:44" s="169" customFormat="1" ht="52.5" customHeight="1" hidden="1">
      <c r="B95" s="24"/>
      <c r="C95" s="24"/>
      <c r="D95" s="163"/>
      <c r="E95" s="164"/>
      <c r="F95" s="74"/>
      <c r="G95" s="165"/>
      <c r="H95" s="24"/>
      <c r="I95" s="73"/>
      <c r="J95" s="165"/>
      <c r="K95" s="24"/>
      <c r="L95" s="166"/>
      <c r="M95" s="90"/>
      <c r="N95" s="24"/>
      <c r="O95" s="90"/>
      <c r="P95" s="24"/>
      <c r="Q95" s="90"/>
      <c r="R95" s="24"/>
      <c r="S95" s="82"/>
      <c r="T95" s="82"/>
      <c r="U95" s="82"/>
      <c r="V95" s="82"/>
      <c r="W95" s="83"/>
      <c r="X95" s="90">
        <f>M95+O95+Q95</f>
        <v>0</v>
      </c>
      <c r="Y95" s="27"/>
      <c r="Z95" s="27"/>
      <c r="AA95" s="50"/>
      <c r="AB95" s="24"/>
      <c r="AC95" s="167"/>
      <c r="AD95" s="168"/>
      <c r="AE95" s="162"/>
      <c r="AF95" s="422"/>
      <c r="AG95" s="267"/>
      <c r="AH95" s="422"/>
      <c r="AI95" s="267"/>
      <c r="AJ95" s="422"/>
      <c r="AK95" s="267"/>
      <c r="AL95" s="267"/>
      <c r="AM95" s="267"/>
      <c r="AN95" s="267"/>
      <c r="AO95" s="267"/>
      <c r="AP95" s="267"/>
      <c r="AQ95" s="422"/>
      <c r="AR95" s="155"/>
    </row>
    <row r="96" spans="2:44" s="169" customFormat="1" ht="52.5" customHeight="1" hidden="1">
      <c r="B96" s="24"/>
      <c r="C96" s="24"/>
      <c r="D96" s="163"/>
      <c r="E96" s="164"/>
      <c r="F96" s="74"/>
      <c r="G96" s="165"/>
      <c r="H96" s="24"/>
      <c r="I96" s="74"/>
      <c r="J96" s="170"/>
      <c r="K96" s="24"/>
      <c r="L96" s="166"/>
      <c r="M96" s="24"/>
      <c r="N96" s="24"/>
      <c r="O96" s="24"/>
      <c r="P96" s="24"/>
      <c r="Q96" s="82"/>
      <c r="R96" s="24"/>
      <c r="S96" s="82"/>
      <c r="T96" s="82"/>
      <c r="U96" s="82"/>
      <c r="V96" s="82"/>
      <c r="W96" s="83"/>
      <c r="X96" s="90">
        <f>M96+O96+Q96</f>
        <v>0</v>
      </c>
      <c r="Y96" s="27"/>
      <c r="Z96" s="27"/>
      <c r="AA96" s="50"/>
      <c r="AB96" s="24" t="s">
        <v>50</v>
      </c>
      <c r="AC96" s="167"/>
      <c r="AD96" s="168">
        <v>0.5</v>
      </c>
      <c r="AE96" s="162"/>
      <c r="AF96" s="422"/>
      <c r="AG96" s="267"/>
      <c r="AH96" s="422"/>
      <c r="AI96" s="267"/>
      <c r="AJ96" s="422"/>
      <c r="AK96" s="267"/>
      <c r="AL96" s="267"/>
      <c r="AM96" s="267"/>
      <c r="AN96" s="267"/>
      <c r="AO96" s="267"/>
      <c r="AP96" s="267"/>
      <c r="AQ96" s="422"/>
      <c r="AR96" s="155"/>
    </row>
    <row r="97" spans="4:22" ht="27" customHeight="1" hidden="1">
      <c r="D97" s="176"/>
      <c r="E97" s="176"/>
      <c r="F97" s="48" t="s">
        <v>18</v>
      </c>
      <c r="G97" s="48"/>
      <c r="H97" s="177"/>
      <c r="I97" s="177"/>
      <c r="J97" s="178"/>
      <c r="K97" s="177"/>
      <c r="L97" s="177" t="s">
        <v>94</v>
      </c>
      <c r="M97" s="179"/>
      <c r="N97" s="177"/>
      <c r="O97" s="180"/>
      <c r="P97" s="180"/>
      <c r="Q97" s="177"/>
      <c r="R97" s="179"/>
      <c r="S97" s="179"/>
      <c r="T97" s="177"/>
      <c r="U97" s="180"/>
      <c r="V97" s="180"/>
    </row>
    <row r="98" spans="4:22" ht="34.5" customHeight="1" hidden="1">
      <c r="D98" s="176"/>
      <c r="E98" s="176"/>
      <c r="F98" s="48" t="s">
        <v>32</v>
      </c>
      <c r="G98" s="48"/>
      <c r="H98" s="177"/>
      <c r="I98" s="177"/>
      <c r="J98" s="178"/>
      <c r="K98" s="177"/>
      <c r="L98" s="177" t="s">
        <v>78</v>
      </c>
      <c r="M98" s="179"/>
      <c r="N98" s="177"/>
      <c r="O98" s="180"/>
      <c r="P98" s="180"/>
      <c r="Q98" s="177"/>
      <c r="R98" s="179"/>
      <c r="S98" s="179"/>
      <c r="T98" s="177"/>
      <c r="U98" s="180"/>
      <c r="V98" s="180"/>
    </row>
    <row r="99" spans="6:20" ht="15" hidden="1">
      <c r="F99" s="159"/>
      <c r="G99" s="159"/>
      <c r="H99" s="159"/>
      <c r="I99" s="159"/>
      <c r="J99" s="181"/>
      <c r="K99" s="159"/>
      <c r="L99" s="159"/>
      <c r="M99" s="159"/>
      <c r="N99" s="159"/>
      <c r="Q99" s="159"/>
      <c r="R99" s="159"/>
      <c r="S99" s="159"/>
      <c r="T99" s="159"/>
    </row>
    <row r="100" spans="2:44" s="180" customFormat="1" ht="25.5" customHeight="1" hidden="1">
      <c r="B100" s="513" t="s">
        <v>71</v>
      </c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5"/>
      <c r="AD100" s="68"/>
      <c r="AE100" s="68"/>
      <c r="AF100" s="422"/>
      <c r="AG100" s="267"/>
      <c r="AH100" s="422"/>
      <c r="AI100" s="267"/>
      <c r="AJ100" s="422"/>
      <c r="AK100" s="267"/>
      <c r="AL100" s="267"/>
      <c r="AM100" s="267"/>
      <c r="AN100" s="267"/>
      <c r="AO100" s="267"/>
      <c r="AP100" s="267"/>
      <c r="AQ100" s="422"/>
      <c r="AR100" s="155"/>
    </row>
    <row r="101" spans="2:44" s="159" customFormat="1" ht="29.25" customHeight="1" hidden="1">
      <c r="B101" s="513" t="s">
        <v>92</v>
      </c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  <c r="AA101" s="514"/>
      <c r="AB101" s="514"/>
      <c r="AC101" s="515"/>
      <c r="AF101" s="422"/>
      <c r="AG101" s="267"/>
      <c r="AH101" s="422"/>
      <c r="AI101" s="267"/>
      <c r="AJ101" s="422"/>
      <c r="AK101" s="267"/>
      <c r="AL101" s="267"/>
      <c r="AM101" s="267"/>
      <c r="AN101" s="267"/>
      <c r="AO101" s="267"/>
      <c r="AP101" s="267"/>
      <c r="AQ101" s="422"/>
      <c r="AR101" s="155"/>
    </row>
    <row r="102" spans="2:44" s="180" customFormat="1" ht="25.5" customHeight="1" hidden="1">
      <c r="B102" s="513" t="s">
        <v>101</v>
      </c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5"/>
      <c r="AD102" s="68"/>
      <c r="AE102" s="68"/>
      <c r="AF102" s="422"/>
      <c r="AG102" s="267"/>
      <c r="AH102" s="422"/>
      <c r="AI102" s="267"/>
      <c r="AJ102" s="422"/>
      <c r="AK102" s="267"/>
      <c r="AL102" s="267"/>
      <c r="AM102" s="267"/>
      <c r="AN102" s="267"/>
      <c r="AO102" s="267"/>
      <c r="AP102" s="267"/>
      <c r="AQ102" s="422"/>
      <c r="AR102" s="155"/>
    </row>
    <row r="103" spans="2:44" s="180" customFormat="1" ht="35.25" customHeight="1" hidden="1">
      <c r="B103" s="513" t="s">
        <v>89</v>
      </c>
      <c r="C103" s="514"/>
      <c r="D103" s="514"/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5"/>
      <c r="AD103" s="68"/>
      <c r="AE103" s="68"/>
      <c r="AF103" s="422"/>
      <c r="AG103" s="267"/>
      <c r="AH103" s="422"/>
      <c r="AI103" s="267"/>
      <c r="AJ103" s="422"/>
      <c r="AK103" s="267"/>
      <c r="AL103" s="267"/>
      <c r="AM103" s="267"/>
      <c r="AN103" s="267"/>
      <c r="AO103" s="267"/>
      <c r="AP103" s="267"/>
      <c r="AQ103" s="422"/>
      <c r="AR103" s="155"/>
    </row>
    <row r="104" spans="2:44" s="159" customFormat="1" ht="35.25" customHeight="1" hidden="1">
      <c r="B104" s="513" t="s">
        <v>92</v>
      </c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5"/>
      <c r="AF104" s="422"/>
      <c r="AG104" s="267"/>
      <c r="AH104" s="422"/>
      <c r="AI104" s="267"/>
      <c r="AJ104" s="422"/>
      <c r="AK104" s="267"/>
      <c r="AL104" s="267"/>
      <c r="AM104" s="267"/>
      <c r="AN104" s="267"/>
      <c r="AO104" s="267"/>
      <c r="AP104" s="267"/>
      <c r="AQ104" s="422"/>
      <c r="AR104" s="155"/>
    </row>
    <row r="105" spans="2:44" s="180" customFormat="1" ht="35.25" customHeight="1" hidden="1">
      <c r="B105" s="513" t="s">
        <v>93</v>
      </c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  <c r="AA105" s="514"/>
      <c r="AB105" s="514"/>
      <c r="AC105" s="515"/>
      <c r="AD105" s="68"/>
      <c r="AE105" s="68"/>
      <c r="AF105" s="422"/>
      <c r="AG105" s="267"/>
      <c r="AH105" s="422"/>
      <c r="AI105" s="267"/>
      <c r="AJ105" s="422"/>
      <c r="AK105" s="267"/>
      <c r="AL105" s="267"/>
      <c r="AM105" s="267"/>
      <c r="AN105" s="267"/>
      <c r="AO105" s="267"/>
      <c r="AP105" s="267"/>
      <c r="AQ105" s="422"/>
      <c r="AR105" s="155"/>
    </row>
    <row r="106" spans="2:44" s="180" customFormat="1" ht="35.25" customHeight="1" hidden="1">
      <c r="B106" s="513" t="s">
        <v>91</v>
      </c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5"/>
      <c r="AD106" s="68"/>
      <c r="AE106" s="68"/>
      <c r="AF106" s="422"/>
      <c r="AG106" s="267"/>
      <c r="AH106" s="422"/>
      <c r="AI106" s="267"/>
      <c r="AJ106" s="422"/>
      <c r="AK106" s="267"/>
      <c r="AL106" s="267"/>
      <c r="AM106" s="267"/>
      <c r="AN106" s="267"/>
      <c r="AO106" s="267"/>
      <c r="AP106" s="267"/>
      <c r="AQ106" s="422"/>
      <c r="AR106" s="155"/>
    </row>
    <row r="107" spans="2:44" s="180" customFormat="1" ht="35.25" customHeight="1" hidden="1">
      <c r="B107" s="513" t="s">
        <v>126</v>
      </c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5"/>
      <c r="AD107" s="68"/>
      <c r="AE107" s="68"/>
      <c r="AF107" s="422"/>
      <c r="AG107" s="267"/>
      <c r="AH107" s="422"/>
      <c r="AI107" s="267"/>
      <c r="AJ107" s="422"/>
      <c r="AK107" s="267"/>
      <c r="AL107" s="267"/>
      <c r="AM107" s="267"/>
      <c r="AN107" s="267"/>
      <c r="AO107" s="267"/>
      <c r="AP107" s="267"/>
      <c r="AQ107" s="422"/>
      <c r="AR107" s="155"/>
    </row>
    <row r="108" spans="2:44" s="180" customFormat="1" ht="25.5" customHeight="1" hidden="1">
      <c r="B108" s="513" t="s">
        <v>91</v>
      </c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5"/>
      <c r="AD108" s="68"/>
      <c r="AE108" s="68"/>
      <c r="AF108" s="422"/>
      <c r="AG108" s="267"/>
      <c r="AH108" s="422"/>
      <c r="AI108" s="267"/>
      <c r="AJ108" s="422"/>
      <c r="AK108" s="267"/>
      <c r="AL108" s="267"/>
      <c r="AM108" s="267"/>
      <c r="AN108" s="267"/>
      <c r="AO108" s="267"/>
      <c r="AP108" s="267"/>
      <c r="AQ108" s="422"/>
      <c r="AR108" s="155"/>
    </row>
    <row r="109" spans="2:44" s="180" customFormat="1" ht="27.75" customHeight="1" hidden="1">
      <c r="B109" s="513" t="s">
        <v>93</v>
      </c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5"/>
      <c r="AD109" s="68"/>
      <c r="AE109" s="68"/>
      <c r="AF109" s="422"/>
      <c r="AG109" s="267"/>
      <c r="AH109" s="422"/>
      <c r="AI109" s="267"/>
      <c r="AJ109" s="422"/>
      <c r="AK109" s="267"/>
      <c r="AL109" s="267"/>
      <c r="AM109" s="267"/>
      <c r="AN109" s="267"/>
      <c r="AO109" s="267"/>
      <c r="AP109" s="267"/>
      <c r="AQ109" s="422"/>
      <c r="AR109" s="155"/>
    </row>
    <row r="110" spans="2:44" s="180" customFormat="1" ht="25.5" customHeight="1" hidden="1">
      <c r="B110" s="513" t="s">
        <v>100</v>
      </c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5"/>
      <c r="AD110" s="68"/>
      <c r="AE110" s="68"/>
      <c r="AF110" s="422"/>
      <c r="AG110" s="267"/>
      <c r="AH110" s="422"/>
      <c r="AI110" s="267"/>
      <c r="AJ110" s="422"/>
      <c r="AK110" s="267"/>
      <c r="AL110" s="267"/>
      <c r="AM110" s="267"/>
      <c r="AN110" s="267"/>
      <c r="AO110" s="267"/>
      <c r="AP110" s="267"/>
      <c r="AQ110" s="422"/>
      <c r="AR110" s="155"/>
    </row>
    <row r="111" spans="2:44" s="180" customFormat="1" ht="52.5" customHeight="1" hidden="1">
      <c r="B111" s="513" t="s">
        <v>91</v>
      </c>
      <c r="C111" s="514"/>
      <c r="D111" s="514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5"/>
      <c r="AD111" s="68"/>
      <c r="AE111" s="68"/>
      <c r="AF111" s="422"/>
      <c r="AG111" s="267"/>
      <c r="AH111" s="422"/>
      <c r="AI111" s="267"/>
      <c r="AJ111" s="422"/>
      <c r="AK111" s="267"/>
      <c r="AL111" s="267"/>
      <c r="AM111" s="267"/>
      <c r="AN111" s="267"/>
      <c r="AO111" s="267"/>
      <c r="AP111" s="267"/>
      <c r="AQ111" s="422"/>
      <c r="AR111" s="155"/>
    </row>
    <row r="112" spans="2:44" s="180" customFormat="1" ht="52.5" customHeight="1" hidden="1">
      <c r="B112" s="513" t="s">
        <v>101</v>
      </c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  <c r="Z112" s="514"/>
      <c r="AA112" s="514"/>
      <c r="AB112" s="514"/>
      <c r="AC112" s="515"/>
      <c r="AD112" s="68"/>
      <c r="AE112" s="68"/>
      <c r="AF112" s="422"/>
      <c r="AG112" s="267"/>
      <c r="AH112" s="422"/>
      <c r="AI112" s="267"/>
      <c r="AJ112" s="422"/>
      <c r="AK112" s="267"/>
      <c r="AL112" s="267"/>
      <c r="AM112" s="267"/>
      <c r="AN112" s="267"/>
      <c r="AO112" s="267"/>
      <c r="AP112" s="267"/>
      <c r="AQ112" s="422"/>
      <c r="AR112" s="155"/>
    </row>
    <row r="113" spans="2:44" s="159" customFormat="1" ht="52.5" customHeight="1" hidden="1">
      <c r="B113" s="513" t="s">
        <v>92</v>
      </c>
      <c r="C113" s="514"/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5"/>
      <c r="AF113" s="422"/>
      <c r="AG113" s="267"/>
      <c r="AH113" s="422"/>
      <c r="AI113" s="267"/>
      <c r="AJ113" s="422"/>
      <c r="AK113" s="267"/>
      <c r="AL113" s="267"/>
      <c r="AM113" s="267"/>
      <c r="AN113" s="267"/>
      <c r="AO113" s="267"/>
      <c r="AP113" s="267"/>
      <c r="AQ113" s="422"/>
      <c r="AR113" s="155"/>
    </row>
    <row r="114" spans="2:44" s="180" customFormat="1" ht="52.5" customHeight="1" hidden="1">
      <c r="B114" s="513" t="s">
        <v>71</v>
      </c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5"/>
      <c r="AD114" s="68"/>
      <c r="AE114" s="68"/>
      <c r="AF114" s="422"/>
      <c r="AG114" s="267"/>
      <c r="AH114" s="422"/>
      <c r="AI114" s="267"/>
      <c r="AJ114" s="422"/>
      <c r="AK114" s="267"/>
      <c r="AL114" s="267"/>
      <c r="AM114" s="267"/>
      <c r="AN114" s="267"/>
      <c r="AO114" s="267"/>
      <c r="AP114" s="267"/>
      <c r="AQ114" s="422"/>
      <c r="AR114" s="155"/>
    </row>
    <row r="115" spans="2:44" s="169" customFormat="1" ht="52.5" customHeight="1" hidden="1">
      <c r="B115" s="513" t="s">
        <v>126</v>
      </c>
      <c r="C115" s="514"/>
      <c r="D115" s="51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4"/>
      <c r="P115" s="514"/>
      <c r="Q115" s="514"/>
      <c r="R115" s="514"/>
      <c r="S115" s="514"/>
      <c r="T115" s="514"/>
      <c r="U115" s="514"/>
      <c r="V115" s="514"/>
      <c r="W115" s="514"/>
      <c r="X115" s="514"/>
      <c r="Y115" s="514"/>
      <c r="Z115" s="514"/>
      <c r="AA115" s="514"/>
      <c r="AB115" s="514"/>
      <c r="AC115" s="515"/>
      <c r="AD115" s="171"/>
      <c r="AF115" s="422"/>
      <c r="AG115" s="267"/>
      <c r="AH115" s="422"/>
      <c r="AI115" s="267"/>
      <c r="AJ115" s="422"/>
      <c r="AK115" s="267"/>
      <c r="AL115" s="267"/>
      <c r="AM115" s="267"/>
      <c r="AN115" s="267"/>
      <c r="AO115" s="267"/>
      <c r="AP115" s="267"/>
      <c r="AQ115" s="422"/>
      <c r="AR115" s="155"/>
    </row>
    <row r="116" spans="2:44" s="169" customFormat="1" ht="52.5" customHeight="1" hidden="1">
      <c r="B116" s="513" t="s">
        <v>100</v>
      </c>
      <c r="C116" s="514"/>
      <c r="D116" s="514"/>
      <c r="E116" s="514"/>
      <c r="F116" s="514"/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  <c r="AA116" s="514"/>
      <c r="AB116" s="514"/>
      <c r="AC116" s="515"/>
      <c r="AD116" s="168"/>
      <c r="AE116" s="162"/>
      <c r="AF116" s="422"/>
      <c r="AG116" s="267"/>
      <c r="AH116" s="422"/>
      <c r="AI116" s="267"/>
      <c r="AJ116" s="422"/>
      <c r="AK116" s="267"/>
      <c r="AL116" s="267"/>
      <c r="AM116" s="267"/>
      <c r="AN116" s="267"/>
      <c r="AO116" s="267"/>
      <c r="AP116" s="267"/>
      <c r="AQ116" s="422"/>
      <c r="AR116" s="155"/>
    </row>
    <row r="117" spans="2:44" s="180" customFormat="1" ht="52.5" customHeight="1" hidden="1">
      <c r="B117" s="513" t="s">
        <v>125</v>
      </c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5"/>
      <c r="AD117" s="68"/>
      <c r="AE117" s="68"/>
      <c r="AF117" s="422"/>
      <c r="AG117" s="267"/>
      <c r="AH117" s="422"/>
      <c r="AI117" s="267"/>
      <c r="AJ117" s="422"/>
      <c r="AK117" s="267"/>
      <c r="AL117" s="267"/>
      <c r="AM117" s="267"/>
      <c r="AN117" s="267"/>
      <c r="AO117" s="267"/>
      <c r="AP117" s="267"/>
      <c r="AQ117" s="422"/>
      <c r="AR117" s="155"/>
    </row>
    <row r="118" spans="2:44" s="169" customFormat="1" ht="52.5" customHeight="1" hidden="1">
      <c r="B118" s="513" t="s">
        <v>93</v>
      </c>
      <c r="C118" s="514"/>
      <c r="D118" s="514"/>
      <c r="E118" s="514"/>
      <c r="F118" s="514"/>
      <c r="G118" s="514"/>
      <c r="H118" s="514"/>
      <c r="I118" s="514"/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5"/>
      <c r="AD118" s="171"/>
      <c r="AF118" s="422"/>
      <c r="AG118" s="267"/>
      <c r="AH118" s="422"/>
      <c r="AI118" s="267"/>
      <c r="AJ118" s="422"/>
      <c r="AK118" s="267"/>
      <c r="AL118" s="267"/>
      <c r="AM118" s="267"/>
      <c r="AN118" s="267"/>
      <c r="AO118" s="267"/>
      <c r="AP118" s="267"/>
      <c r="AQ118" s="422"/>
      <c r="AR118" s="155"/>
    </row>
    <row r="119" spans="2:44" s="169" customFormat="1" ht="52.5" customHeight="1" hidden="1">
      <c r="B119" s="513" t="s">
        <v>127</v>
      </c>
      <c r="C119" s="514"/>
      <c r="D119" s="514"/>
      <c r="E119" s="514"/>
      <c r="F119" s="514"/>
      <c r="G119" s="514"/>
      <c r="H119" s="514"/>
      <c r="I119" s="514"/>
      <c r="J119" s="514"/>
      <c r="K119" s="514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514"/>
      <c r="AC119" s="515"/>
      <c r="AD119" s="168"/>
      <c r="AE119" s="162"/>
      <c r="AF119" s="422"/>
      <c r="AG119" s="267"/>
      <c r="AH119" s="422"/>
      <c r="AI119" s="267"/>
      <c r="AJ119" s="422"/>
      <c r="AK119" s="267"/>
      <c r="AL119" s="267"/>
      <c r="AM119" s="267"/>
      <c r="AN119" s="267"/>
      <c r="AO119" s="267"/>
      <c r="AP119" s="267"/>
      <c r="AQ119" s="422"/>
      <c r="AR119" s="155"/>
    </row>
    <row r="120" ht="15" hidden="1"/>
    <row r="121" ht="15" hidden="1"/>
  </sheetData>
  <sheetProtection/>
  <mergeCells count="61">
    <mergeCell ref="A10:A11"/>
    <mergeCell ref="A1:AR1"/>
    <mergeCell ref="A2:AR2"/>
    <mergeCell ref="A3:AR3"/>
    <mergeCell ref="A4:AR4"/>
    <mergeCell ref="A5:AR5"/>
    <mergeCell ref="A6:AR6"/>
    <mergeCell ref="A7:AR7"/>
    <mergeCell ref="I10:I11"/>
    <mergeCell ref="M10:N10"/>
    <mergeCell ref="B100:AC100"/>
    <mergeCell ref="A12:AR12"/>
    <mergeCell ref="AL10:AM10"/>
    <mergeCell ref="AN10:AO10"/>
    <mergeCell ref="O10:P10"/>
    <mergeCell ref="A40:AR40"/>
    <mergeCell ref="A34:AR34"/>
    <mergeCell ref="A27:AR27"/>
    <mergeCell ref="A16:AR16"/>
    <mergeCell ref="AF49:AQ49"/>
    <mergeCell ref="I48:J48"/>
    <mergeCell ref="AL47:AM47"/>
    <mergeCell ref="AN47:AO47"/>
    <mergeCell ref="AP47:AQ47"/>
    <mergeCell ref="B119:AC119"/>
    <mergeCell ref="B108:AC108"/>
    <mergeCell ref="B109:AC109"/>
    <mergeCell ref="B110:AC110"/>
    <mergeCell ref="B111:AC111"/>
    <mergeCell ref="B112:AC112"/>
    <mergeCell ref="B113:AC113"/>
    <mergeCell ref="B117:AC117"/>
    <mergeCell ref="B118:AC118"/>
    <mergeCell ref="B114:AC114"/>
    <mergeCell ref="B116:AC116"/>
    <mergeCell ref="B102:AC102"/>
    <mergeCell ref="B103:AC103"/>
    <mergeCell ref="B104:AC104"/>
    <mergeCell ref="B105:AC105"/>
    <mergeCell ref="B106:AC106"/>
    <mergeCell ref="B107:AC107"/>
    <mergeCell ref="S10:T10"/>
    <mergeCell ref="AE9:AR9"/>
    <mergeCell ref="AE10:AE11"/>
    <mergeCell ref="X10:Y10"/>
    <mergeCell ref="F10:F11"/>
    <mergeCell ref="B115:AC115"/>
    <mergeCell ref="B101:AC101"/>
    <mergeCell ref="L10:L11"/>
    <mergeCell ref="K10:K11"/>
    <mergeCell ref="J10:J11"/>
    <mergeCell ref="E10:E11"/>
    <mergeCell ref="C10:C11"/>
    <mergeCell ref="AQ10:AR10"/>
    <mergeCell ref="U10:V10"/>
    <mergeCell ref="B10:B11"/>
    <mergeCell ref="AP10:AP11"/>
    <mergeCell ref="AF10:AG10"/>
    <mergeCell ref="AH10:AI10"/>
    <mergeCell ref="AJ10:AK10"/>
    <mergeCell ref="Q10:R10"/>
  </mergeCells>
  <printOptions horizontalCentered="1"/>
  <pageMargins left="0.1968503937007874" right="0.11811023622047245" top="0.35433070866141736" bottom="0.31496062992125984" header="0.11811023622047245" footer="0.11811023622047245"/>
  <pageSetup fitToHeight="0" fitToWidth="1" horizontalDpi="300" verticalDpi="300" orientation="landscape" paperSize="9" scale="63" r:id="rId2"/>
  <rowBreaks count="2" manualBreakCount="2">
    <brk id="26" max="43" man="1"/>
    <brk id="117" min="1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9"/>
  <sheetViews>
    <sheetView view="pageBreakPreview" zoomScale="55" zoomScaleNormal="50" zoomScaleSheetLayoutView="55" zoomScalePageLayoutView="0" workbookViewId="0" topLeftCell="A1">
      <selection activeCell="T37" sqref="T37"/>
    </sheetView>
  </sheetViews>
  <sheetFormatPr defaultColWidth="9.140625" defaultRowHeight="15"/>
  <cols>
    <col min="1" max="2" width="4.7109375" style="17" customWidth="1"/>
    <col min="3" max="3" width="4.421875" style="17" hidden="1" customWidth="1"/>
    <col min="4" max="4" width="10.8515625" style="17" hidden="1" customWidth="1"/>
    <col min="5" max="5" width="22.140625" style="17" customWidth="1"/>
    <col min="6" max="6" width="29.28125" style="17" hidden="1" customWidth="1"/>
    <col min="7" max="7" width="40.00390625" style="17" hidden="1" customWidth="1"/>
    <col min="8" max="8" width="50.140625" style="17" customWidth="1"/>
    <col min="9" max="9" width="9.7109375" style="17" customWidth="1"/>
    <col min="10" max="10" width="20.28125" style="17" customWidth="1"/>
    <col min="11" max="11" width="27.00390625" style="17" customWidth="1"/>
    <col min="12" max="12" width="12.57421875" style="17" hidden="1" customWidth="1"/>
    <col min="13" max="13" width="12.7109375" style="17" hidden="1" customWidth="1"/>
    <col min="14" max="14" width="12.421875" style="17" hidden="1" customWidth="1"/>
    <col min="15" max="15" width="12.57421875" style="17" hidden="1" customWidth="1"/>
    <col min="16" max="16" width="6.7109375" style="17" hidden="1" customWidth="1"/>
    <col min="17" max="18" width="13.57421875" style="17" hidden="1" customWidth="1"/>
    <col min="19" max="19" width="13.7109375" style="54" customWidth="1"/>
    <col min="20" max="20" width="13.00390625" style="17" customWidth="1"/>
    <col min="21" max="22" width="13.7109375" style="17" customWidth="1"/>
    <col min="23" max="23" width="8.8515625" style="17" customWidth="1"/>
    <col min="24" max="24" width="9.00390625" style="17" customWidth="1"/>
    <col min="25" max="25" width="5.7109375" style="17" customWidth="1"/>
    <col min="26" max="26" width="8.57421875" style="17" customWidth="1"/>
    <col min="27" max="27" width="5.7109375" style="17" customWidth="1"/>
    <col min="28" max="28" width="8.57421875" style="17" customWidth="1"/>
    <col min="29" max="29" width="5.57421875" style="17" customWidth="1"/>
    <col min="30" max="30" width="8.57421875" style="17" customWidth="1"/>
    <col min="31" max="31" width="5.8515625" style="17" customWidth="1"/>
    <col min="32" max="32" width="8.57421875" style="17" customWidth="1"/>
    <col min="33" max="33" width="5.7109375" style="17" customWidth="1"/>
    <col min="34" max="34" width="8.7109375" style="17" customWidth="1"/>
    <col min="35" max="35" width="5.8515625" style="17" customWidth="1"/>
    <col min="36" max="36" width="8.7109375" style="17" hidden="1" customWidth="1"/>
    <col min="37" max="37" width="5.8515625" style="17" hidden="1" customWidth="1"/>
    <col min="38" max="38" width="9.140625" style="17" hidden="1" customWidth="1"/>
    <col min="39" max="39" width="5.8515625" style="17" hidden="1" customWidth="1"/>
    <col min="40" max="40" width="10.421875" style="17" customWidth="1"/>
    <col min="41" max="41" width="7.28125" style="17" customWidth="1"/>
    <col min="42" max="42" width="12.8515625" style="17" customWidth="1"/>
    <col min="43" max="43" width="14.421875" style="17" hidden="1" customWidth="1"/>
    <col min="44" max="44" width="13.28125" style="17" hidden="1" customWidth="1"/>
    <col min="45" max="16384" width="9.140625" style="17" customWidth="1"/>
  </cols>
  <sheetData>
    <row r="1" spans="1:44" s="159" customFormat="1" ht="23.2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</row>
    <row r="2" spans="1:44" s="159" customFormat="1" ht="23.25" customHeight="1">
      <c r="A2" s="511" t="s">
        <v>349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1:44" s="21" customFormat="1" ht="29.25" customHeight="1">
      <c r="A3" s="505" t="s">
        <v>407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</row>
    <row r="4" spans="1:44" s="435" customFormat="1" ht="12" customHeight="1">
      <c r="A4" s="537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</row>
    <row r="5" spans="1:42" s="155" customFormat="1" ht="23.25" customHeight="1">
      <c r="A5" s="547" t="s">
        <v>30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</row>
    <row r="6" spans="1:44" ht="23.25" customHeight="1">
      <c r="A6" s="547" t="s">
        <v>12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359"/>
      <c r="AR6" s="359"/>
    </row>
    <row r="7" spans="1:44" s="13" customFormat="1" ht="9.75" customHeight="1">
      <c r="A7" s="65"/>
      <c r="B7" s="65"/>
      <c r="C7" s="65"/>
      <c r="D7" s="56"/>
      <c r="E7" s="57"/>
      <c r="F7" s="58"/>
      <c r="G7" s="59"/>
      <c r="H7" s="57"/>
      <c r="I7" s="58"/>
      <c r="J7" s="59"/>
      <c r="K7" s="60"/>
      <c r="L7" s="61"/>
      <c r="M7" s="61"/>
      <c r="N7" s="61"/>
      <c r="O7" s="61"/>
      <c r="P7" s="62"/>
      <c r="Q7" s="61"/>
      <c r="R7" s="61"/>
      <c r="S7" s="62"/>
      <c r="T7" s="62"/>
      <c r="U7" s="61"/>
      <c r="V7" s="61"/>
      <c r="W7" s="59"/>
      <c r="X7" s="63"/>
      <c r="Y7" s="59"/>
      <c r="Z7" s="63"/>
      <c r="AA7" s="59"/>
      <c r="AB7" s="63"/>
      <c r="AC7" s="59"/>
      <c r="AD7" s="63"/>
      <c r="AE7" s="59"/>
      <c r="AF7" s="63"/>
      <c r="AG7" s="59"/>
      <c r="AH7" s="63"/>
      <c r="AI7" s="59"/>
      <c r="AJ7" s="63"/>
      <c r="AK7" s="59"/>
      <c r="AL7" s="63"/>
      <c r="AM7" s="59"/>
      <c r="AN7" s="59"/>
      <c r="AO7" s="59"/>
      <c r="AP7" s="59"/>
      <c r="AQ7" s="64"/>
      <c r="AR7" s="64"/>
    </row>
    <row r="8" spans="1:44" s="160" customFormat="1" ht="15.75" customHeight="1" thickBot="1">
      <c r="A8" s="238" t="s">
        <v>350</v>
      </c>
      <c r="B8" s="382"/>
      <c r="C8" s="382"/>
      <c r="D8" s="382"/>
      <c r="E8" s="382"/>
      <c r="F8" s="382"/>
      <c r="G8" s="382"/>
      <c r="H8" s="382"/>
      <c r="I8" s="383"/>
      <c r="J8" s="384"/>
      <c r="K8" s="385"/>
      <c r="L8" s="78"/>
      <c r="M8" s="78"/>
      <c r="X8" s="79"/>
      <c r="Y8" s="77"/>
      <c r="Z8" s="80"/>
      <c r="AA8" s="77"/>
      <c r="AB8" s="81"/>
      <c r="AE8" s="81"/>
      <c r="AF8" s="539" t="s">
        <v>438</v>
      </c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79"/>
      <c r="AR8" s="79"/>
    </row>
    <row r="9" spans="1:44" s="374" customFormat="1" ht="37.5" customHeight="1">
      <c r="A9" s="573" t="s">
        <v>7</v>
      </c>
      <c r="B9" s="575" t="s">
        <v>24</v>
      </c>
      <c r="C9" s="571" t="s">
        <v>1</v>
      </c>
      <c r="D9" s="571" t="s">
        <v>27</v>
      </c>
      <c r="E9" s="565" t="s">
        <v>97</v>
      </c>
      <c r="F9" s="565" t="s">
        <v>2</v>
      </c>
      <c r="G9" s="571" t="s">
        <v>3</v>
      </c>
      <c r="H9" s="565" t="s">
        <v>98</v>
      </c>
      <c r="I9" s="565" t="s">
        <v>2</v>
      </c>
      <c r="J9" s="565" t="s">
        <v>4</v>
      </c>
      <c r="K9" s="567" t="s">
        <v>5</v>
      </c>
      <c r="L9" s="563" t="s">
        <v>33</v>
      </c>
      <c r="M9" s="564"/>
      <c r="N9" s="564"/>
      <c r="O9" s="564"/>
      <c r="P9" s="564"/>
      <c r="Q9" s="552" t="s">
        <v>124</v>
      </c>
      <c r="R9" s="553"/>
      <c r="S9" s="554" t="s">
        <v>265</v>
      </c>
      <c r="T9" s="555"/>
      <c r="U9" s="555"/>
      <c r="V9" s="555"/>
      <c r="W9" s="556"/>
      <c r="X9" s="554">
        <v>1</v>
      </c>
      <c r="Y9" s="555"/>
      <c r="Z9" s="555">
        <v>2</v>
      </c>
      <c r="AA9" s="555"/>
      <c r="AB9" s="555">
        <v>3</v>
      </c>
      <c r="AC9" s="555"/>
      <c r="AD9" s="555">
        <v>4</v>
      </c>
      <c r="AE9" s="555"/>
      <c r="AF9" s="555">
        <v>5</v>
      </c>
      <c r="AG9" s="555"/>
      <c r="AH9" s="558">
        <v>6</v>
      </c>
      <c r="AI9" s="559"/>
      <c r="AJ9" s="560">
        <v>7</v>
      </c>
      <c r="AK9" s="552"/>
      <c r="AL9" s="552">
        <v>8</v>
      </c>
      <c r="AM9" s="553"/>
      <c r="AN9" s="561" t="s">
        <v>348</v>
      </c>
      <c r="AO9" s="548" t="s">
        <v>66</v>
      </c>
      <c r="AP9" s="550" t="s">
        <v>39</v>
      </c>
      <c r="AQ9" s="569" t="s">
        <v>65</v>
      </c>
      <c r="AR9" s="570" t="s">
        <v>95</v>
      </c>
    </row>
    <row r="10" spans="1:44" s="374" customFormat="1" ht="34.5" customHeight="1" thickBot="1">
      <c r="A10" s="574"/>
      <c r="B10" s="576"/>
      <c r="C10" s="572"/>
      <c r="D10" s="572"/>
      <c r="E10" s="566"/>
      <c r="F10" s="566"/>
      <c r="G10" s="572"/>
      <c r="H10" s="566"/>
      <c r="I10" s="566"/>
      <c r="J10" s="566"/>
      <c r="K10" s="568"/>
      <c r="L10" s="375" t="s">
        <v>36</v>
      </c>
      <c r="M10" s="376" t="s">
        <v>37</v>
      </c>
      <c r="N10" s="376" t="s">
        <v>38</v>
      </c>
      <c r="O10" s="376" t="s">
        <v>133</v>
      </c>
      <c r="P10" s="376" t="s">
        <v>35</v>
      </c>
      <c r="Q10" s="376" t="s">
        <v>36</v>
      </c>
      <c r="R10" s="377" t="s">
        <v>37</v>
      </c>
      <c r="S10" s="378" t="s">
        <v>36</v>
      </c>
      <c r="T10" s="379" t="s">
        <v>37</v>
      </c>
      <c r="U10" s="379" t="s">
        <v>38</v>
      </c>
      <c r="V10" s="379" t="s">
        <v>133</v>
      </c>
      <c r="W10" s="436" t="s">
        <v>35</v>
      </c>
      <c r="X10" s="381" t="s">
        <v>8</v>
      </c>
      <c r="Y10" s="379" t="s">
        <v>35</v>
      </c>
      <c r="Z10" s="379" t="s">
        <v>8</v>
      </c>
      <c r="AA10" s="379" t="s">
        <v>35</v>
      </c>
      <c r="AB10" s="379" t="s">
        <v>8</v>
      </c>
      <c r="AC10" s="379" t="s">
        <v>35</v>
      </c>
      <c r="AD10" s="379" t="s">
        <v>8</v>
      </c>
      <c r="AE10" s="379" t="s">
        <v>35</v>
      </c>
      <c r="AF10" s="379" t="s">
        <v>8</v>
      </c>
      <c r="AG10" s="379" t="s">
        <v>35</v>
      </c>
      <c r="AH10" s="379" t="s">
        <v>8</v>
      </c>
      <c r="AI10" s="380" t="s">
        <v>35</v>
      </c>
      <c r="AJ10" s="375" t="s">
        <v>8</v>
      </c>
      <c r="AK10" s="376" t="s">
        <v>35</v>
      </c>
      <c r="AL10" s="376" t="s">
        <v>8</v>
      </c>
      <c r="AM10" s="377" t="s">
        <v>35</v>
      </c>
      <c r="AN10" s="562"/>
      <c r="AO10" s="549"/>
      <c r="AP10" s="551"/>
      <c r="AQ10" s="569"/>
      <c r="AR10" s="570"/>
    </row>
    <row r="11" spans="1:44" s="105" customFormat="1" ht="24.75" customHeight="1" thickBot="1">
      <c r="A11" s="545" t="s">
        <v>353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6"/>
      <c r="M11" s="546"/>
      <c r="N11" s="546"/>
      <c r="O11" s="546"/>
      <c r="P11" s="546"/>
      <c r="Q11" s="546"/>
      <c r="R11" s="546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6"/>
      <c r="AK11" s="546"/>
      <c r="AL11" s="546"/>
      <c r="AM11" s="546"/>
      <c r="AN11" s="545"/>
      <c r="AO11" s="545"/>
      <c r="AP11" s="545"/>
      <c r="AQ11" s="344"/>
      <c r="AR11" s="345"/>
    </row>
    <row r="12" spans="1:44" s="13" customFormat="1" ht="54.75" customHeight="1">
      <c r="A12" s="108">
        <f>RANK(AP12,AP$12:AP$16,1)</f>
        <v>1</v>
      </c>
      <c r="B12" s="443">
        <v>17</v>
      </c>
      <c r="C12" s="372"/>
      <c r="D12" s="373"/>
      <c r="E12" s="461" t="s">
        <v>357</v>
      </c>
      <c r="F12" s="443"/>
      <c r="G12" s="445"/>
      <c r="H12" s="457" t="s">
        <v>404</v>
      </c>
      <c r="I12" s="447" t="s">
        <v>176</v>
      </c>
      <c r="J12" s="458" t="s">
        <v>419</v>
      </c>
      <c r="K12" s="448" t="s">
        <v>358</v>
      </c>
      <c r="L12" s="123"/>
      <c r="M12" s="36"/>
      <c r="N12" s="55"/>
      <c r="O12" s="55"/>
      <c r="P12" s="66"/>
      <c r="Q12" s="36"/>
      <c r="R12" s="360"/>
      <c r="S12" s="466">
        <v>0.4930555555555556</v>
      </c>
      <c r="T12" s="362">
        <v>0.5075578703703704</v>
      </c>
      <c r="U12" s="361">
        <f>T12-S12</f>
        <v>0.014502314814814787</v>
      </c>
      <c r="V12" s="362">
        <v>0.015069444444444443</v>
      </c>
      <c r="W12" s="363">
        <v>0</v>
      </c>
      <c r="X12" s="465">
        <v>32</v>
      </c>
      <c r="Y12" s="134">
        <v>0</v>
      </c>
      <c r="Z12" s="386">
        <v>41.1</v>
      </c>
      <c r="AA12" s="134">
        <v>0</v>
      </c>
      <c r="AB12" s="386">
        <v>46.9</v>
      </c>
      <c r="AC12" s="134">
        <v>0</v>
      </c>
      <c r="AD12" s="386">
        <v>34</v>
      </c>
      <c r="AE12" s="134">
        <v>0</v>
      </c>
      <c r="AF12" s="386">
        <v>38.8</v>
      </c>
      <c r="AG12" s="134">
        <v>0</v>
      </c>
      <c r="AH12" s="386">
        <v>49</v>
      </c>
      <c r="AI12" s="365">
        <v>0</v>
      </c>
      <c r="AJ12" s="145"/>
      <c r="AK12" s="66"/>
      <c r="AL12" s="7"/>
      <c r="AM12" s="150"/>
      <c r="AN12" s="366">
        <f aca="true" t="shared" si="0" ref="AN12:AO16">AJ12+AH12+AF12+AD12+AB12+Z12+X12</f>
        <v>241.79999999999998</v>
      </c>
      <c r="AO12" s="135">
        <f t="shared" si="0"/>
        <v>0</v>
      </c>
      <c r="AP12" s="367">
        <f>AN12*0.25+W12+P12+AO12</f>
        <v>60.449999999999996</v>
      </c>
      <c r="AQ12" s="88"/>
      <c r="AR12" s="85"/>
    </row>
    <row r="13" spans="1:44" s="13" customFormat="1" ht="54.75" customHeight="1">
      <c r="A13" s="20">
        <f>RANK(AP13,AP$12:AP$16,1)</f>
        <v>2</v>
      </c>
      <c r="B13" s="30">
        <v>15</v>
      </c>
      <c r="C13" s="4"/>
      <c r="D13" s="3"/>
      <c r="E13" s="263" t="s">
        <v>354</v>
      </c>
      <c r="F13" s="30"/>
      <c r="G13" s="29"/>
      <c r="H13" s="398" t="s">
        <v>403</v>
      </c>
      <c r="I13" s="393" t="s">
        <v>130</v>
      </c>
      <c r="J13" s="415" t="s">
        <v>103</v>
      </c>
      <c r="K13" s="449" t="s">
        <v>355</v>
      </c>
      <c r="L13" s="123"/>
      <c r="M13" s="36"/>
      <c r="N13" s="55"/>
      <c r="O13" s="55"/>
      <c r="P13" s="66"/>
      <c r="Q13" s="36"/>
      <c r="R13" s="360"/>
      <c r="S13" s="467">
        <v>0.6493055555555556</v>
      </c>
      <c r="T13" s="347">
        <v>0.664050925925926</v>
      </c>
      <c r="U13" s="55">
        <f>T13-S13</f>
        <v>0.014745370370370381</v>
      </c>
      <c r="V13" s="347">
        <v>0.015069444444444443</v>
      </c>
      <c r="W13" s="149">
        <v>0</v>
      </c>
      <c r="X13" s="145">
        <v>27.9</v>
      </c>
      <c r="Y13" s="66">
        <v>0</v>
      </c>
      <c r="Z13" s="7">
        <v>35.5</v>
      </c>
      <c r="AA13" s="66">
        <v>0</v>
      </c>
      <c r="AB13" s="7">
        <v>58.4</v>
      </c>
      <c r="AC13" s="66">
        <v>0</v>
      </c>
      <c r="AD13" s="7">
        <v>37</v>
      </c>
      <c r="AE13" s="66">
        <v>0</v>
      </c>
      <c r="AF13" s="7">
        <v>33.8</v>
      </c>
      <c r="AG13" s="66">
        <v>0</v>
      </c>
      <c r="AH13" s="7">
        <v>50.5</v>
      </c>
      <c r="AI13" s="126">
        <v>0</v>
      </c>
      <c r="AJ13" s="145"/>
      <c r="AK13" s="66"/>
      <c r="AL13" s="7"/>
      <c r="AM13" s="150"/>
      <c r="AN13" s="371">
        <f t="shared" si="0"/>
        <v>243.1</v>
      </c>
      <c r="AO13" s="6">
        <f t="shared" si="0"/>
        <v>0</v>
      </c>
      <c r="AP13" s="204">
        <f>AN13*0.25+W13+P13+AO13</f>
        <v>60.775</v>
      </c>
      <c r="AQ13" s="88"/>
      <c r="AR13" s="85"/>
    </row>
    <row r="14" spans="1:44" s="13" customFormat="1" ht="54.75" customHeight="1">
      <c r="A14" s="20">
        <f>RANK(AP14,AP$12:AP$16,1)</f>
        <v>3</v>
      </c>
      <c r="B14" s="30">
        <v>14</v>
      </c>
      <c r="C14" s="4"/>
      <c r="D14" s="3"/>
      <c r="E14" s="263" t="s">
        <v>356</v>
      </c>
      <c r="F14" s="30"/>
      <c r="G14" s="29"/>
      <c r="H14" s="398" t="s">
        <v>402</v>
      </c>
      <c r="I14" s="393" t="s">
        <v>68</v>
      </c>
      <c r="J14" s="30" t="s">
        <v>333</v>
      </c>
      <c r="K14" s="449" t="s">
        <v>333</v>
      </c>
      <c r="L14" s="123"/>
      <c r="M14" s="36"/>
      <c r="N14" s="55"/>
      <c r="O14" s="55"/>
      <c r="P14" s="66"/>
      <c r="Q14" s="36"/>
      <c r="R14" s="360"/>
      <c r="S14" s="467">
        <v>0.46875</v>
      </c>
      <c r="T14" s="347">
        <v>0.4829050925925926</v>
      </c>
      <c r="U14" s="55">
        <f>T14-S14</f>
        <v>0.014155092592592622</v>
      </c>
      <c r="V14" s="347">
        <v>0.015069444444444443</v>
      </c>
      <c r="W14" s="149">
        <v>0</v>
      </c>
      <c r="X14" s="145">
        <v>31.9</v>
      </c>
      <c r="Y14" s="66">
        <v>0</v>
      </c>
      <c r="Z14" s="7">
        <v>40.1</v>
      </c>
      <c r="AA14" s="66">
        <v>0</v>
      </c>
      <c r="AB14" s="7">
        <v>57.3</v>
      </c>
      <c r="AC14" s="66">
        <v>0</v>
      </c>
      <c r="AD14" s="7">
        <v>41</v>
      </c>
      <c r="AE14" s="66">
        <v>0</v>
      </c>
      <c r="AF14" s="7">
        <v>39.5</v>
      </c>
      <c r="AG14" s="66">
        <v>0</v>
      </c>
      <c r="AH14" s="7">
        <v>49</v>
      </c>
      <c r="AI14" s="126">
        <v>0</v>
      </c>
      <c r="AJ14" s="145"/>
      <c r="AK14" s="66"/>
      <c r="AL14" s="7"/>
      <c r="AM14" s="150"/>
      <c r="AN14" s="371">
        <f t="shared" si="0"/>
        <v>258.8</v>
      </c>
      <c r="AO14" s="6">
        <f t="shared" si="0"/>
        <v>0</v>
      </c>
      <c r="AP14" s="204">
        <f>AN14*0.25+W14+P14+AO14</f>
        <v>64.7</v>
      </c>
      <c r="AQ14" s="88"/>
      <c r="AR14" s="85"/>
    </row>
    <row r="15" spans="1:44" s="13" customFormat="1" ht="54.75" customHeight="1">
      <c r="A15" s="20">
        <f>RANK(AP15,AP$12:AP$16,1)</f>
        <v>4</v>
      </c>
      <c r="B15" s="30">
        <v>7</v>
      </c>
      <c r="C15" s="4"/>
      <c r="D15" s="3"/>
      <c r="E15" s="263" t="s">
        <v>336</v>
      </c>
      <c r="F15" s="30"/>
      <c r="G15" s="29"/>
      <c r="H15" s="392" t="s">
        <v>395</v>
      </c>
      <c r="I15" s="396" t="s">
        <v>114</v>
      </c>
      <c r="J15" s="415" t="s">
        <v>414</v>
      </c>
      <c r="K15" s="449" t="s">
        <v>337</v>
      </c>
      <c r="L15" s="123"/>
      <c r="M15" s="36"/>
      <c r="N15" s="55"/>
      <c r="O15" s="55"/>
      <c r="P15" s="66"/>
      <c r="Q15" s="36"/>
      <c r="R15" s="360"/>
      <c r="S15" s="467">
        <v>0.4756944444444444</v>
      </c>
      <c r="T15" s="347">
        <v>0.4905324074074074</v>
      </c>
      <c r="U15" s="55">
        <f>T15-S15</f>
        <v>0.01483796296296297</v>
      </c>
      <c r="V15" s="347">
        <v>0.015069444444444443</v>
      </c>
      <c r="W15" s="149">
        <v>0</v>
      </c>
      <c r="X15" s="145">
        <v>44.2</v>
      </c>
      <c r="Y15" s="66">
        <v>0</v>
      </c>
      <c r="Z15" s="7">
        <v>57.8</v>
      </c>
      <c r="AA15" s="66">
        <v>2</v>
      </c>
      <c r="AB15" s="7">
        <v>59.3</v>
      </c>
      <c r="AC15" s="66">
        <v>0</v>
      </c>
      <c r="AD15" s="7">
        <v>49</v>
      </c>
      <c r="AE15" s="66">
        <v>0</v>
      </c>
      <c r="AF15" s="7">
        <v>78.4</v>
      </c>
      <c r="AG15" s="66">
        <v>0</v>
      </c>
      <c r="AH15" s="7">
        <v>63.8</v>
      </c>
      <c r="AI15" s="126">
        <v>0</v>
      </c>
      <c r="AJ15" s="145"/>
      <c r="AK15" s="66"/>
      <c r="AL15" s="7"/>
      <c r="AM15" s="150"/>
      <c r="AN15" s="371">
        <f t="shared" si="0"/>
        <v>352.5</v>
      </c>
      <c r="AO15" s="6">
        <f t="shared" si="0"/>
        <v>2</v>
      </c>
      <c r="AP15" s="204">
        <f>AN15*0.25+W15+P15+AO15</f>
        <v>90.125</v>
      </c>
      <c r="AQ15" s="88"/>
      <c r="AR15" s="85"/>
    </row>
    <row r="16" spans="1:44" s="13" customFormat="1" ht="54.75" customHeight="1" thickBot="1">
      <c r="A16" s="38">
        <f>RANK(AP16,AP$12:AP$16,1)</f>
        <v>5</v>
      </c>
      <c r="B16" s="450">
        <v>28</v>
      </c>
      <c r="C16" s="39"/>
      <c r="D16" s="92"/>
      <c r="E16" s="451" t="s">
        <v>351</v>
      </c>
      <c r="F16" s="450"/>
      <c r="G16" s="452"/>
      <c r="H16" s="453" t="s">
        <v>405</v>
      </c>
      <c r="I16" s="454" t="s">
        <v>107</v>
      </c>
      <c r="J16" s="455" t="s">
        <v>415</v>
      </c>
      <c r="K16" s="456" t="s">
        <v>352</v>
      </c>
      <c r="L16" s="123"/>
      <c r="M16" s="36"/>
      <c r="N16" s="55"/>
      <c r="O16" s="55"/>
      <c r="P16" s="66"/>
      <c r="Q16" s="36"/>
      <c r="R16" s="360"/>
      <c r="S16" s="468">
        <v>0.5902777777777778</v>
      </c>
      <c r="T16" s="364">
        <v>0.605</v>
      </c>
      <c r="U16" s="115">
        <f>T16-S16</f>
        <v>0.014722222222222192</v>
      </c>
      <c r="V16" s="364">
        <v>0.015069444444444443</v>
      </c>
      <c r="W16" s="388">
        <v>0</v>
      </c>
      <c r="X16" s="146">
        <v>36.9</v>
      </c>
      <c r="Y16" s="143">
        <v>0</v>
      </c>
      <c r="Z16" s="387">
        <v>41.3</v>
      </c>
      <c r="AA16" s="143">
        <v>0</v>
      </c>
      <c r="AB16" s="387">
        <v>55</v>
      </c>
      <c r="AC16" s="143">
        <v>0</v>
      </c>
      <c r="AD16" s="387">
        <v>58.2</v>
      </c>
      <c r="AE16" s="143">
        <v>40</v>
      </c>
      <c r="AF16" s="387">
        <v>50.4</v>
      </c>
      <c r="AG16" s="143">
        <v>0</v>
      </c>
      <c r="AH16" s="387">
        <v>55.6</v>
      </c>
      <c r="AI16" s="129">
        <v>0</v>
      </c>
      <c r="AJ16" s="145"/>
      <c r="AK16" s="66"/>
      <c r="AL16" s="7"/>
      <c r="AM16" s="150"/>
      <c r="AN16" s="368">
        <f t="shared" si="0"/>
        <v>297.4</v>
      </c>
      <c r="AO16" s="369">
        <f t="shared" si="0"/>
        <v>40</v>
      </c>
      <c r="AP16" s="370">
        <f>AN16*0.25+W16+P16+AO16</f>
        <v>114.35</v>
      </c>
      <c r="AQ16" s="88"/>
      <c r="AR16" s="85"/>
    </row>
    <row r="17" spans="1:44" s="105" customFormat="1" ht="24.75" customHeight="1" thickBot="1">
      <c r="A17" s="545" t="s">
        <v>361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6"/>
      <c r="M17" s="546"/>
      <c r="N17" s="546"/>
      <c r="O17" s="546"/>
      <c r="P17" s="546"/>
      <c r="Q17" s="546"/>
      <c r="R17" s="546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6"/>
      <c r="AK17" s="546"/>
      <c r="AL17" s="546"/>
      <c r="AM17" s="546"/>
      <c r="AN17" s="545"/>
      <c r="AO17" s="545"/>
      <c r="AP17" s="545"/>
      <c r="AQ17" s="344"/>
      <c r="AR17" s="345"/>
    </row>
    <row r="18" spans="1:44" s="13" customFormat="1" ht="54.75" customHeight="1">
      <c r="A18" s="108">
        <f>RANK(AP18,AP$18:AP$22,1)</f>
        <v>1</v>
      </c>
      <c r="B18" s="443">
        <v>26</v>
      </c>
      <c r="C18" s="372"/>
      <c r="D18" s="373"/>
      <c r="E18" s="444" t="s">
        <v>365</v>
      </c>
      <c r="F18" s="443"/>
      <c r="G18" s="445"/>
      <c r="H18" s="444" t="s">
        <v>428</v>
      </c>
      <c r="I18" s="469" t="s">
        <v>426</v>
      </c>
      <c r="J18" s="458" t="s">
        <v>425</v>
      </c>
      <c r="K18" s="448" t="s">
        <v>333</v>
      </c>
      <c r="L18" s="123"/>
      <c r="M18" s="36"/>
      <c r="N18" s="55"/>
      <c r="O18" s="55"/>
      <c r="P18" s="66"/>
      <c r="Q18" s="36"/>
      <c r="R18" s="360"/>
      <c r="S18" s="466">
        <v>0.621527777777778</v>
      </c>
      <c r="T18" s="362">
        <v>0.6371875</v>
      </c>
      <c r="U18" s="361">
        <f>T18-S18</f>
        <v>0.015659722222222006</v>
      </c>
      <c r="V18" s="362">
        <v>0.016203703703703703</v>
      </c>
      <c r="W18" s="363">
        <v>0</v>
      </c>
      <c r="X18" s="465">
        <v>32.1</v>
      </c>
      <c r="Y18" s="134">
        <v>0</v>
      </c>
      <c r="Z18" s="386">
        <v>39</v>
      </c>
      <c r="AA18" s="134">
        <v>0</v>
      </c>
      <c r="AB18" s="386">
        <v>44.7</v>
      </c>
      <c r="AC18" s="134">
        <v>0</v>
      </c>
      <c r="AD18" s="386">
        <v>37</v>
      </c>
      <c r="AE18" s="134">
        <v>0</v>
      </c>
      <c r="AF18" s="386">
        <v>37</v>
      </c>
      <c r="AG18" s="134">
        <v>0</v>
      </c>
      <c r="AH18" s="386">
        <v>51.3</v>
      </c>
      <c r="AI18" s="365">
        <v>0</v>
      </c>
      <c r="AJ18" s="145"/>
      <c r="AK18" s="66"/>
      <c r="AL18" s="7"/>
      <c r="AM18" s="150"/>
      <c r="AN18" s="366">
        <f aca="true" t="shared" si="1" ref="AN18:AO22">AJ18+AH18+AF18+AD18+AB18+Z18+X18</f>
        <v>241.1</v>
      </c>
      <c r="AO18" s="135">
        <f t="shared" si="1"/>
        <v>0</v>
      </c>
      <c r="AP18" s="367">
        <f>AN18*0.25+W18+P18+AO18</f>
        <v>60.275</v>
      </c>
      <c r="AQ18" s="88"/>
      <c r="AR18" s="85"/>
    </row>
    <row r="19" spans="1:44" s="13" customFormat="1" ht="54.75" customHeight="1">
      <c r="A19" s="20">
        <f>RANK(AP19,AP$18:AP$22,1)</f>
        <v>2</v>
      </c>
      <c r="B19" s="30">
        <v>6</v>
      </c>
      <c r="C19" s="4"/>
      <c r="D19" s="3"/>
      <c r="E19" s="263" t="s">
        <v>363</v>
      </c>
      <c r="F19" s="30"/>
      <c r="G19" s="29"/>
      <c r="H19" s="392" t="s">
        <v>394</v>
      </c>
      <c r="I19" s="393" t="s">
        <v>172</v>
      </c>
      <c r="J19" s="415" t="s">
        <v>427</v>
      </c>
      <c r="K19" s="449" t="s">
        <v>360</v>
      </c>
      <c r="L19" s="123"/>
      <c r="M19" s="36"/>
      <c r="N19" s="55"/>
      <c r="O19" s="55"/>
      <c r="P19" s="66"/>
      <c r="Q19" s="36"/>
      <c r="R19" s="360"/>
      <c r="S19" s="467">
        <v>0.4583333333333333</v>
      </c>
      <c r="T19" s="347">
        <v>0.4737268518518518</v>
      </c>
      <c r="U19" s="55">
        <f>T19-S19</f>
        <v>0.0153935185185185</v>
      </c>
      <c r="V19" s="347">
        <v>0.016203703703703703</v>
      </c>
      <c r="W19" s="149">
        <v>0</v>
      </c>
      <c r="X19" s="145">
        <v>35.2</v>
      </c>
      <c r="Y19" s="66">
        <v>0</v>
      </c>
      <c r="Z19" s="7">
        <v>36.2</v>
      </c>
      <c r="AA19" s="66">
        <v>2</v>
      </c>
      <c r="AB19" s="7">
        <v>45.5</v>
      </c>
      <c r="AC19" s="66">
        <v>0</v>
      </c>
      <c r="AD19" s="7">
        <v>37</v>
      </c>
      <c r="AE19" s="66">
        <v>0</v>
      </c>
      <c r="AF19" s="7">
        <v>36.2</v>
      </c>
      <c r="AG19" s="66">
        <v>0</v>
      </c>
      <c r="AH19" s="7">
        <v>44.8</v>
      </c>
      <c r="AI19" s="126">
        <v>0</v>
      </c>
      <c r="AJ19" s="145"/>
      <c r="AK19" s="66"/>
      <c r="AL19" s="7"/>
      <c r="AM19" s="150"/>
      <c r="AN19" s="371">
        <f t="shared" si="1"/>
        <v>234.89999999999998</v>
      </c>
      <c r="AO19" s="6">
        <f t="shared" si="1"/>
        <v>2</v>
      </c>
      <c r="AP19" s="204">
        <f>AN19*0.25+W19+P19+AO19</f>
        <v>60.724999999999994</v>
      </c>
      <c r="AQ19" s="88"/>
      <c r="AR19" s="85"/>
    </row>
    <row r="20" spans="1:44" s="13" customFormat="1" ht="54.75" customHeight="1">
      <c r="A20" s="20">
        <f>RANK(AP20,AP$18:AP$22,1)</f>
        <v>3</v>
      </c>
      <c r="B20" s="30">
        <v>20</v>
      </c>
      <c r="C20" s="4"/>
      <c r="D20" s="3"/>
      <c r="E20" s="263" t="s">
        <v>359</v>
      </c>
      <c r="F20" s="30"/>
      <c r="G20" s="29"/>
      <c r="H20" s="392" t="s">
        <v>429</v>
      </c>
      <c r="I20" s="396" t="s">
        <v>180</v>
      </c>
      <c r="J20" s="415" t="s">
        <v>427</v>
      </c>
      <c r="K20" s="449" t="s">
        <v>360</v>
      </c>
      <c r="L20" s="123"/>
      <c r="M20" s="36"/>
      <c r="N20" s="55"/>
      <c r="O20" s="55"/>
      <c r="P20" s="66"/>
      <c r="Q20" s="36"/>
      <c r="R20" s="360"/>
      <c r="S20" s="467">
        <v>0.597222222222222</v>
      </c>
      <c r="T20" s="347">
        <v>0.6128935185185186</v>
      </c>
      <c r="U20" s="55">
        <f>T20-S20</f>
        <v>0.0156712962962966</v>
      </c>
      <c r="V20" s="347">
        <v>0.016203703703703703</v>
      </c>
      <c r="W20" s="149">
        <v>0</v>
      </c>
      <c r="X20" s="145">
        <v>45.1</v>
      </c>
      <c r="Y20" s="66">
        <v>0</v>
      </c>
      <c r="Z20" s="7">
        <v>41.9</v>
      </c>
      <c r="AA20" s="66">
        <v>4</v>
      </c>
      <c r="AB20" s="7">
        <v>54.9</v>
      </c>
      <c r="AC20" s="66">
        <v>0</v>
      </c>
      <c r="AD20" s="7">
        <v>39</v>
      </c>
      <c r="AE20" s="66">
        <v>0</v>
      </c>
      <c r="AF20" s="7">
        <v>41.8</v>
      </c>
      <c r="AG20" s="66">
        <v>0</v>
      </c>
      <c r="AH20" s="7">
        <v>50.2</v>
      </c>
      <c r="AI20" s="126">
        <v>0</v>
      </c>
      <c r="AJ20" s="145"/>
      <c r="AK20" s="66"/>
      <c r="AL20" s="7"/>
      <c r="AM20" s="150"/>
      <c r="AN20" s="371">
        <f t="shared" si="1"/>
        <v>272.90000000000003</v>
      </c>
      <c r="AO20" s="6">
        <f t="shared" si="1"/>
        <v>4</v>
      </c>
      <c r="AP20" s="204">
        <f>AN20*0.25+W20+P20+AO20</f>
        <v>72.22500000000001</v>
      </c>
      <c r="AQ20" s="88"/>
      <c r="AR20" s="85"/>
    </row>
    <row r="21" spans="1:44" s="13" customFormat="1" ht="54.75" customHeight="1">
      <c r="A21" s="20">
        <f>RANK(AP21,AP$18:AP$22,1)</f>
        <v>4</v>
      </c>
      <c r="B21" s="30">
        <v>29</v>
      </c>
      <c r="C21" s="4"/>
      <c r="D21" s="3"/>
      <c r="E21" s="263" t="s">
        <v>362</v>
      </c>
      <c r="F21" s="30"/>
      <c r="G21" s="29"/>
      <c r="H21" s="398" t="s">
        <v>406</v>
      </c>
      <c r="I21" s="393" t="s">
        <v>42</v>
      </c>
      <c r="J21" s="30" t="s">
        <v>434</v>
      </c>
      <c r="K21" s="449" t="s">
        <v>360</v>
      </c>
      <c r="L21" s="123"/>
      <c r="M21" s="36"/>
      <c r="N21" s="55"/>
      <c r="O21" s="55"/>
      <c r="P21" s="66"/>
      <c r="Q21" s="36"/>
      <c r="R21" s="360"/>
      <c r="S21" s="467">
        <v>0.513888888888889</v>
      </c>
      <c r="T21" s="347">
        <v>0.5299768518518518</v>
      </c>
      <c r="U21" s="55">
        <f>T21-S21</f>
        <v>0.016087962962962887</v>
      </c>
      <c r="V21" s="347">
        <v>0.016203703703703703</v>
      </c>
      <c r="W21" s="149">
        <v>0</v>
      </c>
      <c r="X21" s="145">
        <v>54.9</v>
      </c>
      <c r="Y21" s="66">
        <v>0</v>
      </c>
      <c r="Z21" s="7">
        <v>48.5</v>
      </c>
      <c r="AA21" s="66">
        <v>0</v>
      </c>
      <c r="AB21" s="7">
        <v>61.9</v>
      </c>
      <c r="AC21" s="66">
        <v>0</v>
      </c>
      <c r="AD21" s="7">
        <v>48</v>
      </c>
      <c r="AE21" s="66">
        <v>0</v>
      </c>
      <c r="AF21" s="7">
        <v>96.5</v>
      </c>
      <c r="AG21" s="66">
        <v>0</v>
      </c>
      <c r="AH21" s="7">
        <v>54</v>
      </c>
      <c r="AI21" s="126">
        <v>0</v>
      </c>
      <c r="AJ21" s="145"/>
      <c r="AK21" s="66"/>
      <c r="AL21" s="7"/>
      <c r="AM21" s="150"/>
      <c r="AN21" s="371">
        <f t="shared" si="1"/>
        <v>363.79999999999995</v>
      </c>
      <c r="AO21" s="6">
        <f t="shared" si="1"/>
        <v>0</v>
      </c>
      <c r="AP21" s="204">
        <f>AN21*0.25+W21+P21+AO21</f>
        <v>90.94999999999999</v>
      </c>
      <c r="AQ21" s="88"/>
      <c r="AR21" s="85"/>
    </row>
    <row r="22" spans="1:44" s="13" customFormat="1" ht="54.75" customHeight="1" thickBot="1">
      <c r="A22" s="38">
        <f>RANK(AP22,AP$18:AP$22,1)</f>
        <v>5</v>
      </c>
      <c r="B22" s="450">
        <v>13</v>
      </c>
      <c r="C22" s="39"/>
      <c r="D22" s="92"/>
      <c r="E22" s="459" t="s">
        <v>364</v>
      </c>
      <c r="F22" s="450"/>
      <c r="G22" s="452"/>
      <c r="H22" s="460" t="s">
        <v>401</v>
      </c>
      <c r="I22" s="454" t="s">
        <v>161</v>
      </c>
      <c r="J22" s="455" t="s">
        <v>427</v>
      </c>
      <c r="K22" s="456" t="s">
        <v>360</v>
      </c>
      <c r="L22" s="123"/>
      <c r="M22" s="36"/>
      <c r="N22" s="55"/>
      <c r="O22" s="55"/>
      <c r="P22" s="66"/>
      <c r="Q22" s="36"/>
      <c r="R22" s="360"/>
      <c r="S22" s="468">
        <v>0.6875</v>
      </c>
      <c r="T22" s="364">
        <v>0.7031944444444443</v>
      </c>
      <c r="U22" s="115">
        <f>T22-S22</f>
        <v>0.015694444444444344</v>
      </c>
      <c r="V22" s="364">
        <v>0.016203703703703703</v>
      </c>
      <c r="W22" s="388">
        <v>0</v>
      </c>
      <c r="X22" s="146">
        <v>38.9</v>
      </c>
      <c r="Y22" s="143">
        <v>0</v>
      </c>
      <c r="Z22" s="387">
        <v>42.2</v>
      </c>
      <c r="AA22" s="143">
        <v>0</v>
      </c>
      <c r="AB22" s="387">
        <v>58.5</v>
      </c>
      <c r="AC22" s="143">
        <v>0</v>
      </c>
      <c r="AD22" s="387">
        <v>57</v>
      </c>
      <c r="AE22" s="143">
        <v>20</v>
      </c>
      <c r="AF22" s="387">
        <v>58.1</v>
      </c>
      <c r="AG22" s="143">
        <v>0</v>
      </c>
      <c r="AH22" s="387">
        <v>37.2</v>
      </c>
      <c r="AI22" s="129">
        <v>0</v>
      </c>
      <c r="AJ22" s="145"/>
      <c r="AK22" s="66"/>
      <c r="AL22" s="7"/>
      <c r="AM22" s="150"/>
      <c r="AN22" s="368">
        <f t="shared" si="1"/>
        <v>291.9</v>
      </c>
      <c r="AO22" s="369">
        <f t="shared" si="1"/>
        <v>20</v>
      </c>
      <c r="AP22" s="370">
        <f>AN22*0.25+W22+P22+AO22</f>
        <v>92.975</v>
      </c>
      <c r="AQ22" s="88"/>
      <c r="AR22" s="85"/>
    </row>
    <row r="23" spans="1:44" s="105" customFormat="1" ht="24.75" customHeight="1" thickBot="1">
      <c r="A23" s="545" t="s">
        <v>369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5"/>
      <c r="AL23" s="545"/>
      <c r="AM23" s="545"/>
      <c r="AN23" s="545"/>
      <c r="AO23" s="545"/>
      <c r="AP23" s="545"/>
      <c r="AQ23" s="103"/>
      <c r="AR23" s="104"/>
    </row>
    <row r="24" spans="1:44" ht="54.75" customHeight="1">
      <c r="A24" s="108">
        <f aca="true" t="shared" si="2" ref="A24:A33">RANK(AP24,AP$24:AP$33,1)</f>
        <v>1</v>
      </c>
      <c r="B24" s="443">
        <v>9</v>
      </c>
      <c r="C24" s="372"/>
      <c r="D24" s="373"/>
      <c r="E24" s="461" t="s">
        <v>374</v>
      </c>
      <c r="F24" s="443"/>
      <c r="G24" s="445"/>
      <c r="H24" s="462" t="s">
        <v>396</v>
      </c>
      <c r="I24" s="463" t="s">
        <v>110</v>
      </c>
      <c r="J24" s="458" t="s">
        <v>425</v>
      </c>
      <c r="K24" s="448" t="s">
        <v>333</v>
      </c>
      <c r="L24" s="123"/>
      <c r="M24" s="36"/>
      <c r="N24" s="55"/>
      <c r="O24" s="55"/>
      <c r="P24" s="36"/>
      <c r="Q24" s="36"/>
      <c r="R24" s="360"/>
      <c r="S24" s="466">
        <v>0.53125</v>
      </c>
      <c r="T24" s="362">
        <v>0.5404861111111111</v>
      </c>
      <c r="U24" s="361">
        <f aca="true" t="shared" si="3" ref="U24:U33">T24-S24</f>
        <v>0.009236111111111112</v>
      </c>
      <c r="V24" s="362">
        <v>0.009791666666666666</v>
      </c>
      <c r="W24" s="363">
        <v>0</v>
      </c>
      <c r="X24" s="465">
        <v>26.8</v>
      </c>
      <c r="Y24" s="134">
        <v>0</v>
      </c>
      <c r="Z24" s="386">
        <v>27.1</v>
      </c>
      <c r="AA24" s="134">
        <v>0</v>
      </c>
      <c r="AB24" s="386">
        <v>30.5</v>
      </c>
      <c r="AC24" s="134">
        <v>0</v>
      </c>
      <c r="AD24" s="386"/>
      <c r="AE24" s="134"/>
      <c r="AF24" s="386"/>
      <c r="AG24" s="134"/>
      <c r="AH24" s="386"/>
      <c r="AI24" s="365"/>
      <c r="AJ24" s="145"/>
      <c r="AK24" s="66"/>
      <c r="AL24" s="7"/>
      <c r="AM24" s="150"/>
      <c r="AN24" s="366">
        <f aca="true" t="shared" si="4" ref="AN24:AN33">AJ24+AH24+AF24+AD24+AB24+Z24+X24</f>
        <v>84.4</v>
      </c>
      <c r="AO24" s="135">
        <f aca="true" t="shared" si="5" ref="AO24:AO33">AK24+AI24+AG24+AE24+AC24+AA24+Y24</f>
        <v>0</v>
      </c>
      <c r="AP24" s="367">
        <f aca="true" t="shared" si="6" ref="AP24:AP33">AN24*0.25+W24+P24+AO24</f>
        <v>21.1</v>
      </c>
      <c r="AQ24" s="89"/>
      <c r="AR24" s="87"/>
    </row>
    <row r="25" spans="1:44" ht="54.75" customHeight="1">
      <c r="A25" s="20">
        <f t="shared" si="2"/>
        <v>2</v>
      </c>
      <c r="B25" s="30">
        <v>22</v>
      </c>
      <c r="C25" s="4"/>
      <c r="D25" s="3"/>
      <c r="E25" s="262" t="s">
        <v>357</v>
      </c>
      <c r="F25" s="30"/>
      <c r="G25" s="29"/>
      <c r="H25" s="263" t="s">
        <v>422</v>
      </c>
      <c r="I25" s="416" t="s">
        <v>418</v>
      </c>
      <c r="J25" s="415" t="s">
        <v>419</v>
      </c>
      <c r="K25" s="449" t="s">
        <v>335</v>
      </c>
      <c r="L25" s="123"/>
      <c r="M25" s="36"/>
      <c r="N25" s="55"/>
      <c r="O25" s="55"/>
      <c r="P25" s="36"/>
      <c r="Q25" s="36"/>
      <c r="R25" s="360"/>
      <c r="S25" s="467">
        <v>0.6979166666666666</v>
      </c>
      <c r="T25" s="347">
        <v>0.7066087962962962</v>
      </c>
      <c r="U25" s="55">
        <f t="shared" si="3"/>
        <v>0.008692129629629619</v>
      </c>
      <c r="V25" s="347">
        <v>0.009791666666666666</v>
      </c>
      <c r="W25" s="149">
        <v>0</v>
      </c>
      <c r="X25" s="145">
        <v>38.2</v>
      </c>
      <c r="Y25" s="66">
        <v>0</v>
      </c>
      <c r="Z25" s="7">
        <v>32.6</v>
      </c>
      <c r="AA25" s="66">
        <v>0</v>
      </c>
      <c r="AB25" s="7">
        <v>38.7</v>
      </c>
      <c r="AC25" s="66">
        <v>0</v>
      </c>
      <c r="AD25" s="7"/>
      <c r="AE25" s="66"/>
      <c r="AF25" s="7"/>
      <c r="AG25" s="66"/>
      <c r="AH25" s="7"/>
      <c r="AI25" s="126"/>
      <c r="AJ25" s="145"/>
      <c r="AK25" s="66"/>
      <c r="AL25" s="7"/>
      <c r="AM25" s="150"/>
      <c r="AN25" s="371">
        <f t="shared" si="4"/>
        <v>109.50000000000001</v>
      </c>
      <c r="AO25" s="6">
        <f t="shared" si="5"/>
        <v>0</v>
      </c>
      <c r="AP25" s="204">
        <f t="shared" si="6"/>
        <v>27.375000000000004</v>
      </c>
      <c r="AQ25" s="89"/>
      <c r="AR25" s="87"/>
    </row>
    <row r="26" spans="1:44" ht="54.75" customHeight="1">
      <c r="A26" s="20">
        <f t="shared" si="2"/>
        <v>3</v>
      </c>
      <c r="B26" s="30">
        <v>12</v>
      </c>
      <c r="C26" s="4"/>
      <c r="D26" s="3"/>
      <c r="E26" s="263" t="s">
        <v>383</v>
      </c>
      <c r="F26" s="30"/>
      <c r="G26" s="29"/>
      <c r="H26" s="398" t="s">
        <v>421</v>
      </c>
      <c r="I26" s="393" t="s">
        <v>420</v>
      </c>
      <c r="J26" s="415" t="s">
        <v>419</v>
      </c>
      <c r="K26" s="449" t="s">
        <v>335</v>
      </c>
      <c r="L26" s="123"/>
      <c r="M26" s="36"/>
      <c r="N26" s="55"/>
      <c r="O26" s="55"/>
      <c r="P26" s="36"/>
      <c r="Q26" s="36"/>
      <c r="R26" s="360"/>
      <c r="S26" s="467">
        <v>0.607638888888889</v>
      </c>
      <c r="T26" s="347">
        <v>0.6164236111111111</v>
      </c>
      <c r="U26" s="55">
        <f t="shared" si="3"/>
        <v>0.008784722222222152</v>
      </c>
      <c r="V26" s="347">
        <v>0.009791666666666666</v>
      </c>
      <c r="W26" s="149">
        <v>0</v>
      </c>
      <c r="X26" s="145">
        <v>37.1</v>
      </c>
      <c r="Y26" s="66">
        <v>0</v>
      </c>
      <c r="Z26" s="7">
        <v>35.8</v>
      </c>
      <c r="AA26" s="66">
        <v>0</v>
      </c>
      <c r="AB26" s="7">
        <v>41.2</v>
      </c>
      <c r="AC26" s="66">
        <v>0</v>
      </c>
      <c r="AD26" s="7"/>
      <c r="AE26" s="66"/>
      <c r="AF26" s="7"/>
      <c r="AG26" s="66"/>
      <c r="AH26" s="7"/>
      <c r="AI26" s="126"/>
      <c r="AJ26" s="145"/>
      <c r="AK26" s="66"/>
      <c r="AL26" s="7"/>
      <c r="AM26" s="150"/>
      <c r="AN26" s="371">
        <f t="shared" si="4"/>
        <v>114.1</v>
      </c>
      <c r="AO26" s="6">
        <f t="shared" si="5"/>
        <v>0</v>
      </c>
      <c r="AP26" s="204">
        <f t="shared" si="6"/>
        <v>28.525</v>
      </c>
      <c r="AQ26" s="89"/>
      <c r="AR26" s="87"/>
    </row>
    <row r="27" spans="1:44" ht="54.75" customHeight="1">
      <c r="A27" s="20">
        <f t="shared" si="2"/>
        <v>4</v>
      </c>
      <c r="B27" s="30">
        <v>5</v>
      </c>
      <c r="C27" s="4"/>
      <c r="D27" s="3"/>
      <c r="E27" s="263" t="s">
        <v>370</v>
      </c>
      <c r="F27" s="30"/>
      <c r="G27" s="29"/>
      <c r="H27" s="398" t="s">
        <v>399</v>
      </c>
      <c r="I27" s="396" t="s">
        <v>90</v>
      </c>
      <c r="J27" s="415" t="s">
        <v>411</v>
      </c>
      <c r="K27" s="449" t="s">
        <v>368</v>
      </c>
      <c r="L27" s="123"/>
      <c r="M27" s="36"/>
      <c r="N27" s="55"/>
      <c r="O27" s="55"/>
      <c r="P27" s="36"/>
      <c r="Q27" s="36"/>
      <c r="R27" s="360"/>
      <c r="S27" s="467">
        <v>0.65625</v>
      </c>
      <c r="T27" s="347">
        <v>0.6650925925925926</v>
      </c>
      <c r="U27" s="55">
        <f t="shared" si="3"/>
        <v>0.008842592592592569</v>
      </c>
      <c r="V27" s="347">
        <v>0.009791666666666666</v>
      </c>
      <c r="W27" s="149">
        <v>0</v>
      </c>
      <c r="X27" s="145">
        <v>34.9</v>
      </c>
      <c r="Y27" s="66">
        <v>0</v>
      </c>
      <c r="Z27" s="7">
        <v>37</v>
      </c>
      <c r="AA27" s="66">
        <v>0</v>
      </c>
      <c r="AB27" s="7">
        <v>47.6</v>
      </c>
      <c r="AC27" s="66">
        <v>0</v>
      </c>
      <c r="AD27" s="7"/>
      <c r="AE27" s="66"/>
      <c r="AF27" s="7"/>
      <c r="AG27" s="66"/>
      <c r="AH27" s="7"/>
      <c r="AI27" s="126"/>
      <c r="AJ27" s="145"/>
      <c r="AK27" s="66"/>
      <c r="AL27" s="7"/>
      <c r="AM27" s="150"/>
      <c r="AN27" s="371">
        <f t="shared" si="4"/>
        <v>119.5</v>
      </c>
      <c r="AO27" s="6">
        <f t="shared" si="5"/>
        <v>0</v>
      </c>
      <c r="AP27" s="204">
        <f t="shared" si="6"/>
        <v>29.875</v>
      </c>
      <c r="AQ27" s="89"/>
      <c r="AR27" s="87"/>
    </row>
    <row r="28" spans="1:44" ht="54.75" customHeight="1">
      <c r="A28" s="20">
        <f t="shared" si="2"/>
        <v>5</v>
      </c>
      <c r="B28" s="30">
        <v>10</v>
      </c>
      <c r="C28" s="4"/>
      <c r="D28" s="3"/>
      <c r="E28" s="262" t="s">
        <v>392</v>
      </c>
      <c r="F28" s="30"/>
      <c r="G28" s="29"/>
      <c r="H28" s="398" t="s">
        <v>421</v>
      </c>
      <c r="I28" s="393" t="s">
        <v>420</v>
      </c>
      <c r="J28" s="415" t="s">
        <v>419</v>
      </c>
      <c r="K28" s="449" t="s">
        <v>335</v>
      </c>
      <c r="L28" s="123"/>
      <c r="M28" s="36"/>
      <c r="N28" s="55"/>
      <c r="O28" s="55"/>
      <c r="P28" s="36"/>
      <c r="Q28" s="36"/>
      <c r="R28" s="360"/>
      <c r="S28" s="467">
        <v>0.5833333333333334</v>
      </c>
      <c r="T28" s="347">
        <v>0.5920949074074074</v>
      </c>
      <c r="U28" s="55">
        <f t="shared" si="3"/>
        <v>0.008761574074074074</v>
      </c>
      <c r="V28" s="347">
        <v>0.009791666666666666</v>
      </c>
      <c r="W28" s="149">
        <v>0</v>
      </c>
      <c r="X28" s="145">
        <v>43</v>
      </c>
      <c r="Y28" s="66">
        <v>0</v>
      </c>
      <c r="Z28" s="7">
        <v>39.2</v>
      </c>
      <c r="AA28" s="66">
        <v>0</v>
      </c>
      <c r="AB28" s="7">
        <v>45.2</v>
      </c>
      <c r="AC28" s="66">
        <v>0</v>
      </c>
      <c r="AD28" s="7"/>
      <c r="AE28" s="66"/>
      <c r="AF28" s="7"/>
      <c r="AG28" s="66"/>
      <c r="AH28" s="7"/>
      <c r="AI28" s="126"/>
      <c r="AJ28" s="145"/>
      <c r="AK28" s="66"/>
      <c r="AL28" s="7"/>
      <c r="AM28" s="150"/>
      <c r="AN28" s="371">
        <f t="shared" si="4"/>
        <v>127.4</v>
      </c>
      <c r="AO28" s="6">
        <f t="shared" si="5"/>
        <v>0</v>
      </c>
      <c r="AP28" s="204">
        <f t="shared" si="6"/>
        <v>31.85</v>
      </c>
      <c r="AQ28" s="89"/>
      <c r="AR28" s="87"/>
    </row>
    <row r="29" spans="1:44" ht="54.75" customHeight="1">
      <c r="A29" s="20">
        <f t="shared" si="2"/>
        <v>6</v>
      </c>
      <c r="B29" s="30">
        <v>1</v>
      </c>
      <c r="C29" s="4"/>
      <c r="D29" s="3"/>
      <c r="E29" s="263" t="s">
        <v>376</v>
      </c>
      <c r="F29" s="30"/>
      <c r="G29" s="29"/>
      <c r="H29" s="263" t="s">
        <v>409</v>
      </c>
      <c r="I29" s="416" t="s">
        <v>77</v>
      </c>
      <c r="J29" s="415" t="s">
        <v>411</v>
      </c>
      <c r="K29" s="449" t="s">
        <v>368</v>
      </c>
      <c r="L29" s="123"/>
      <c r="M29" s="36"/>
      <c r="N29" s="55"/>
      <c r="O29" s="55"/>
      <c r="P29" s="36"/>
      <c r="Q29" s="36"/>
      <c r="R29" s="360"/>
      <c r="S29" s="467">
        <v>0.5243055555555556</v>
      </c>
      <c r="T29" s="347">
        <v>0.5328125</v>
      </c>
      <c r="U29" s="55">
        <f t="shared" si="3"/>
        <v>0.008506944444444442</v>
      </c>
      <c r="V29" s="347">
        <v>0.009791666666666666</v>
      </c>
      <c r="W29" s="149">
        <v>0</v>
      </c>
      <c r="X29" s="145">
        <v>40.9</v>
      </c>
      <c r="Y29" s="66">
        <v>0</v>
      </c>
      <c r="Z29" s="7">
        <v>44</v>
      </c>
      <c r="AA29" s="66">
        <v>0</v>
      </c>
      <c r="AB29" s="7">
        <v>50.9</v>
      </c>
      <c r="AC29" s="66">
        <v>0</v>
      </c>
      <c r="AD29" s="7"/>
      <c r="AE29" s="66"/>
      <c r="AF29" s="7"/>
      <c r="AG29" s="66"/>
      <c r="AH29" s="7"/>
      <c r="AI29" s="126"/>
      <c r="AJ29" s="145"/>
      <c r="AK29" s="66"/>
      <c r="AL29" s="7"/>
      <c r="AM29" s="150"/>
      <c r="AN29" s="371">
        <f t="shared" si="4"/>
        <v>135.8</v>
      </c>
      <c r="AO29" s="6">
        <f t="shared" si="5"/>
        <v>0</v>
      </c>
      <c r="AP29" s="204">
        <f t="shared" si="6"/>
        <v>33.95</v>
      </c>
      <c r="AQ29" s="89"/>
      <c r="AR29" s="87"/>
    </row>
    <row r="30" spans="1:44" ht="54.75" customHeight="1">
      <c r="A30" s="20">
        <f t="shared" si="2"/>
        <v>7</v>
      </c>
      <c r="B30" s="30">
        <v>2</v>
      </c>
      <c r="C30" s="4"/>
      <c r="D30" s="3"/>
      <c r="E30" s="263" t="s">
        <v>367</v>
      </c>
      <c r="F30" s="30"/>
      <c r="G30" s="29"/>
      <c r="H30" s="398" t="s">
        <v>399</v>
      </c>
      <c r="I30" s="396" t="s">
        <v>90</v>
      </c>
      <c r="J30" s="415" t="s">
        <v>411</v>
      </c>
      <c r="K30" s="449" t="s">
        <v>368</v>
      </c>
      <c r="L30" s="123"/>
      <c r="M30" s="36"/>
      <c r="N30" s="55"/>
      <c r="O30" s="55"/>
      <c r="P30" s="36"/>
      <c r="Q30" s="36"/>
      <c r="R30" s="360"/>
      <c r="S30" s="467">
        <v>0.6319444444444444</v>
      </c>
      <c r="T30" s="347">
        <v>0.6408680555555556</v>
      </c>
      <c r="U30" s="55">
        <f t="shared" si="3"/>
        <v>0.008923611111111174</v>
      </c>
      <c r="V30" s="347">
        <v>0.009791666666666666</v>
      </c>
      <c r="W30" s="149">
        <v>0</v>
      </c>
      <c r="X30" s="145">
        <v>42.1</v>
      </c>
      <c r="Y30" s="66">
        <v>0</v>
      </c>
      <c r="Z30" s="7">
        <v>49.2</v>
      </c>
      <c r="AA30" s="66">
        <v>0</v>
      </c>
      <c r="AB30" s="7">
        <v>57.2</v>
      </c>
      <c r="AC30" s="66">
        <v>0</v>
      </c>
      <c r="AD30" s="7"/>
      <c r="AE30" s="66"/>
      <c r="AF30" s="7"/>
      <c r="AG30" s="66"/>
      <c r="AH30" s="7"/>
      <c r="AI30" s="126"/>
      <c r="AJ30" s="145"/>
      <c r="AK30" s="66"/>
      <c r="AL30" s="7"/>
      <c r="AM30" s="150"/>
      <c r="AN30" s="371">
        <f t="shared" si="4"/>
        <v>148.5</v>
      </c>
      <c r="AO30" s="6">
        <f t="shared" si="5"/>
        <v>0</v>
      </c>
      <c r="AP30" s="204">
        <f t="shared" si="6"/>
        <v>37.125</v>
      </c>
      <c r="AQ30" s="89"/>
      <c r="AR30" s="87"/>
    </row>
    <row r="31" spans="1:44" ht="54.75" customHeight="1">
      <c r="A31" s="20">
        <f t="shared" si="2"/>
        <v>8</v>
      </c>
      <c r="B31" s="30">
        <v>4</v>
      </c>
      <c r="C31" s="4"/>
      <c r="D31" s="3"/>
      <c r="E31" s="262" t="s">
        <v>371</v>
      </c>
      <c r="F31" s="30"/>
      <c r="G31" s="29"/>
      <c r="H31" s="263" t="s">
        <v>409</v>
      </c>
      <c r="I31" s="416" t="s">
        <v>77</v>
      </c>
      <c r="J31" s="415" t="s">
        <v>411</v>
      </c>
      <c r="K31" s="449" t="s">
        <v>368</v>
      </c>
      <c r="L31" s="123"/>
      <c r="M31" s="36"/>
      <c r="N31" s="55"/>
      <c r="O31" s="55"/>
      <c r="P31" s="36"/>
      <c r="Q31" s="36"/>
      <c r="R31" s="360"/>
      <c r="S31" s="467">
        <v>0.548611111111111</v>
      </c>
      <c r="T31" s="347">
        <v>0.5573958333333333</v>
      </c>
      <c r="U31" s="55">
        <f t="shared" si="3"/>
        <v>0.008784722222222263</v>
      </c>
      <c r="V31" s="347">
        <v>0.009791666666666666</v>
      </c>
      <c r="W31" s="149">
        <v>0</v>
      </c>
      <c r="X31" s="145">
        <v>47</v>
      </c>
      <c r="Y31" s="66">
        <v>0</v>
      </c>
      <c r="Z31" s="7">
        <v>48.2</v>
      </c>
      <c r="AA31" s="66">
        <v>0</v>
      </c>
      <c r="AB31" s="7">
        <v>62.6</v>
      </c>
      <c r="AC31" s="66">
        <v>0</v>
      </c>
      <c r="AD31" s="7"/>
      <c r="AE31" s="66"/>
      <c r="AF31" s="7"/>
      <c r="AG31" s="66"/>
      <c r="AH31" s="7"/>
      <c r="AI31" s="126"/>
      <c r="AJ31" s="145"/>
      <c r="AK31" s="66"/>
      <c r="AL31" s="7"/>
      <c r="AM31" s="150"/>
      <c r="AN31" s="371">
        <f t="shared" si="4"/>
        <v>157.8</v>
      </c>
      <c r="AO31" s="6">
        <f t="shared" si="5"/>
        <v>0</v>
      </c>
      <c r="AP31" s="204">
        <f t="shared" si="6"/>
        <v>39.45</v>
      </c>
      <c r="AQ31" s="89"/>
      <c r="AR31" s="87"/>
    </row>
    <row r="32" spans="1:44" ht="54.75" customHeight="1">
      <c r="A32" s="20">
        <f t="shared" si="2"/>
        <v>9</v>
      </c>
      <c r="B32" s="30">
        <v>19</v>
      </c>
      <c r="C32" s="4"/>
      <c r="D32" s="3"/>
      <c r="E32" s="262" t="s">
        <v>375</v>
      </c>
      <c r="F32" s="30"/>
      <c r="G32" s="29"/>
      <c r="H32" s="397" t="s">
        <v>396</v>
      </c>
      <c r="I32" s="396" t="s">
        <v>110</v>
      </c>
      <c r="J32" s="415" t="s">
        <v>425</v>
      </c>
      <c r="K32" s="449" t="s">
        <v>333</v>
      </c>
      <c r="L32" s="123"/>
      <c r="M32" s="36"/>
      <c r="N32" s="55"/>
      <c r="O32" s="55"/>
      <c r="P32" s="36"/>
      <c r="Q32" s="36"/>
      <c r="R32" s="360"/>
      <c r="S32" s="467">
        <v>0.5</v>
      </c>
      <c r="T32" s="347">
        <v>0.5096180555555555</v>
      </c>
      <c r="U32" s="55">
        <f t="shared" si="3"/>
        <v>0.009618055555555505</v>
      </c>
      <c r="V32" s="347">
        <v>0.009791666666666666</v>
      </c>
      <c r="W32" s="149">
        <v>0</v>
      </c>
      <c r="X32" s="145">
        <v>47.1</v>
      </c>
      <c r="Y32" s="66">
        <v>0</v>
      </c>
      <c r="Z32" s="7">
        <v>74.2</v>
      </c>
      <c r="AA32" s="66">
        <v>22</v>
      </c>
      <c r="AB32" s="7">
        <v>43</v>
      </c>
      <c r="AC32" s="66">
        <v>0</v>
      </c>
      <c r="AD32" s="7"/>
      <c r="AE32" s="66"/>
      <c r="AF32" s="7"/>
      <c r="AG32" s="66"/>
      <c r="AH32" s="7"/>
      <c r="AI32" s="126"/>
      <c r="AJ32" s="145"/>
      <c r="AK32" s="66"/>
      <c r="AL32" s="7"/>
      <c r="AM32" s="150"/>
      <c r="AN32" s="371">
        <f t="shared" si="4"/>
        <v>164.3</v>
      </c>
      <c r="AO32" s="6">
        <f t="shared" si="5"/>
        <v>22</v>
      </c>
      <c r="AP32" s="204">
        <f t="shared" si="6"/>
        <v>63.075</v>
      </c>
      <c r="AQ32" s="89"/>
      <c r="AR32" s="87"/>
    </row>
    <row r="33" spans="1:44" ht="54.75" customHeight="1" thickBot="1">
      <c r="A33" s="38">
        <f t="shared" si="2"/>
        <v>10</v>
      </c>
      <c r="B33" s="450">
        <v>27</v>
      </c>
      <c r="C33" s="39"/>
      <c r="D33" s="92"/>
      <c r="E33" s="451" t="s">
        <v>391</v>
      </c>
      <c r="F33" s="450"/>
      <c r="G33" s="452"/>
      <c r="H33" s="451" t="s">
        <v>422</v>
      </c>
      <c r="I33" s="464" t="s">
        <v>418</v>
      </c>
      <c r="J33" s="455" t="s">
        <v>419</v>
      </c>
      <c r="K33" s="456" t="s">
        <v>335</v>
      </c>
      <c r="L33" s="123"/>
      <c r="M33" s="36"/>
      <c r="N33" s="55"/>
      <c r="O33" s="55"/>
      <c r="P33" s="36"/>
      <c r="Q33" s="36"/>
      <c r="R33" s="360"/>
      <c r="S33" s="468">
        <v>0.71875</v>
      </c>
      <c r="T33" s="364">
        <v>0.7274884259259259</v>
      </c>
      <c r="U33" s="115">
        <f t="shared" si="3"/>
        <v>0.008738425925925886</v>
      </c>
      <c r="V33" s="364">
        <v>0.009791666666666666</v>
      </c>
      <c r="W33" s="388">
        <v>0</v>
      </c>
      <c r="X33" s="146">
        <v>46.3</v>
      </c>
      <c r="Y33" s="143">
        <v>0</v>
      </c>
      <c r="Z33" s="387">
        <v>34</v>
      </c>
      <c r="AA33" s="143">
        <v>0</v>
      </c>
      <c r="AB33" s="387">
        <v>94.7</v>
      </c>
      <c r="AC33" s="143">
        <v>25</v>
      </c>
      <c r="AD33" s="387"/>
      <c r="AE33" s="143"/>
      <c r="AF33" s="387"/>
      <c r="AG33" s="143"/>
      <c r="AH33" s="387"/>
      <c r="AI33" s="129"/>
      <c r="AJ33" s="145"/>
      <c r="AK33" s="66"/>
      <c r="AL33" s="7"/>
      <c r="AM33" s="150"/>
      <c r="AN33" s="368">
        <f t="shared" si="4"/>
        <v>175</v>
      </c>
      <c r="AO33" s="369">
        <f t="shared" si="5"/>
        <v>25</v>
      </c>
      <c r="AP33" s="370">
        <f t="shared" si="6"/>
        <v>68.75</v>
      </c>
      <c r="AQ33" s="89"/>
      <c r="AR33" s="87"/>
    </row>
    <row r="34" spans="1:44" ht="24.75" customHeight="1" thickBot="1">
      <c r="A34" s="545" t="s">
        <v>377</v>
      </c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89"/>
      <c r="AR34" s="87"/>
    </row>
    <row r="35" spans="1:44" ht="54.75" customHeight="1">
      <c r="A35" s="108">
        <f aca="true" t="shared" si="7" ref="A35:A40">RANK(AP35,AP$35:AP$40,1)</f>
        <v>1</v>
      </c>
      <c r="B35" s="443">
        <v>11</v>
      </c>
      <c r="C35" s="372"/>
      <c r="D35" s="373"/>
      <c r="E35" s="444" t="s">
        <v>408</v>
      </c>
      <c r="F35" s="443"/>
      <c r="G35" s="445"/>
      <c r="H35" s="446" t="s">
        <v>398</v>
      </c>
      <c r="I35" s="447" t="s">
        <v>156</v>
      </c>
      <c r="J35" s="443" t="s">
        <v>333</v>
      </c>
      <c r="K35" s="448" t="s">
        <v>333</v>
      </c>
      <c r="L35" s="123"/>
      <c r="M35" s="36"/>
      <c r="N35" s="55"/>
      <c r="O35" s="55"/>
      <c r="P35" s="36"/>
      <c r="Q35" s="36"/>
      <c r="R35" s="360"/>
      <c r="S35" s="466">
        <v>0.538194444444444</v>
      </c>
      <c r="T35" s="362">
        <v>0.5469907407407407</v>
      </c>
      <c r="U35" s="361">
        <f aca="true" t="shared" si="8" ref="U35:U40">T35-S35</f>
        <v>0.008796296296296746</v>
      </c>
      <c r="V35" s="362">
        <v>0.009791666666666666</v>
      </c>
      <c r="W35" s="363">
        <v>0</v>
      </c>
      <c r="X35" s="465">
        <v>32.1</v>
      </c>
      <c r="Y35" s="134">
        <v>0</v>
      </c>
      <c r="Z35" s="386">
        <v>30.6</v>
      </c>
      <c r="AA35" s="134">
        <v>0</v>
      </c>
      <c r="AB35" s="386">
        <v>42.8</v>
      </c>
      <c r="AC35" s="134">
        <v>0</v>
      </c>
      <c r="AD35" s="386"/>
      <c r="AE35" s="134"/>
      <c r="AF35" s="386"/>
      <c r="AG35" s="134"/>
      <c r="AH35" s="386"/>
      <c r="AI35" s="365"/>
      <c r="AJ35" s="145"/>
      <c r="AK35" s="66"/>
      <c r="AL35" s="7"/>
      <c r="AM35" s="150"/>
      <c r="AN35" s="366">
        <f aca="true" t="shared" si="9" ref="AN35:AO39">AJ35+AH35+AF35+AD35+AB35+Z35+X35</f>
        <v>105.5</v>
      </c>
      <c r="AO35" s="135">
        <f t="shared" si="9"/>
        <v>0</v>
      </c>
      <c r="AP35" s="367">
        <f aca="true" t="shared" si="10" ref="AP35:AP40">AN35*0.25+W35+P35+AO35</f>
        <v>26.375</v>
      </c>
      <c r="AQ35" s="89"/>
      <c r="AR35" s="87"/>
    </row>
    <row r="36" spans="1:44" ht="54.75" customHeight="1">
      <c r="A36" s="20">
        <f t="shared" si="7"/>
        <v>2</v>
      </c>
      <c r="B36" s="30">
        <v>8</v>
      </c>
      <c r="C36" s="4"/>
      <c r="D36" s="3"/>
      <c r="E36" s="263" t="s">
        <v>379</v>
      </c>
      <c r="F36" s="30"/>
      <c r="G36" s="29"/>
      <c r="H36" s="398" t="s">
        <v>398</v>
      </c>
      <c r="I36" s="393" t="s">
        <v>156</v>
      </c>
      <c r="J36" s="30" t="s">
        <v>333</v>
      </c>
      <c r="K36" s="449" t="s">
        <v>333</v>
      </c>
      <c r="L36" s="123"/>
      <c r="M36" s="36"/>
      <c r="N36" s="55"/>
      <c r="O36" s="55"/>
      <c r="P36" s="36"/>
      <c r="Q36" s="36"/>
      <c r="R36" s="360"/>
      <c r="S36" s="467">
        <v>0.506944444444444</v>
      </c>
      <c r="T36" s="347">
        <v>0.5157060185185185</v>
      </c>
      <c r="U36" s="55">
        <f t="shared" si="8"/>
        <v>0.008761574074074518</v>
      </c>
      <c r="V36" s="347">
        <v>0.009791666666666666</v>
      </c>
      <c r="W36" s="149">
        <v>0</v>
      </c>
      <c r="X36" s="145">
        <v>31.9</v>
      </c>
      <c r="Y36" s="66">
        <v>0</v>
      </c>
      <c r="Z36" s="7">
        <v>32.8</v>
      </c>
      <c r="AA36" s="66">
        <v>0</v>
      </c>
      <c r="AB36" s="7">
        <v>41.7</v>
      </c>
      <c r="AC36" s="66">
        <v>0</v>
      </c>
      <c r="AD36" s="7"/>
      <c r="AE36" s="66"/>
      <c r="AF36" s="7"/>
      <c r="AG36" s="66"/>
      <c r="AH36" s="7"/>
      <c r="AI36" s="126"/>
      <c r="AJ36" s="145"/>
      <c r="AK36" s="66"/>
      <c r="AL36" s="7"/>
      <c r="AM36" s="150"/>
      <c r="AN36" s="371">
        <f t="shared" si="9"/>
        <v>106.4</v>
      </c>
      <c r="AO36" s="6">
        <f t="shared" si="9"/>
        <v>0</v>
      </c>
      <c r="AP36" s="204">
        <f t="shared" si="10"/>
        <v>26.6</v>
      </c>
      <c r="AQ36" s="89"/>
      <c r="AR36" s="87"/>
    </row>
    <row r="37" spans="1:44" ht="54.75" customHeight="1">
      <c r="A37" s="20">
        <f t="shared" si="7"/>
        <v>3</v>
      </c>
      <c r="B37" s="30">
        <v>21</v>
      </c>
      <c r="C37" s="4"/>
      <c r="D37" s="3"/>
      <c r="E37" s="263" t="s">
        <v>384</v>
      </c>
      <c r="F37" s="30"/>
      <c r="G37" s="29"/>
      <c r="H37" s="392" t="s">
        <v>423</v>
      </c>
      <c r="I37" s="393" t="s">
        <v>48</v>
      </c>
      <c r="J37" s="415" t="s">
        <v>424</v>
      </c>
      <c r="K37" s="449" t="s">
        <v>335</v>
      </c>
      <c r="L37" s="123"/>
      <c r="M37" s="36"/>
      <c r="N37" s="55"/>
      <c r="O37" s="55"/>
      <c r="P37" s="36"/>
      <c r="Q37" s="36"/>
      <c r="R37" s="360"/>
      <c r="S37" s="467">
        <v>0.6805555555555555</v>
      </c>
      <c r="T37" s="347">
        <v>0.6892476851851851</v>
      </c>
      <c r="U37" s="55">
        <f t="shared" si="8"/>
        <v>0.008692129629629619</v>
      </c>
      <c r="V37" s="347">
        <v>0.009791666666666666</v>
      </c>
      <c r="W37" s="149">
        <v>0</v>
      </c>
      <c r="X37" s="145">
        <v>33.9</v>
      </c>
      <c r="Y37" s="66">
        <v>0</v>
      </c>
      <c r="Z37" s="7">
        <v>36.95</v>
      </c>
      <c r="AA37" s="66">
        <v>0</v>
      </c>
      <c r="AB37" s="7">
        <v>45.2</v>
      </c>
      <c r="AC37" s="66">
        <v>0</v>
      </c>
      <c r="AD37" s="7"/>
      <c r="AE37" s="66"/>
      <c r="AF37" s="7"/>
      <c r="AG37" s="66"/>
      <c r="AH37" s="7"/>
      <c r="AI37" s="126"/>
      <c r="AJ37" s="145"/>
      <c r="AK37" s="66"/>
      <c r="AL37" s="7"/>
      <c r="AM37" s="150"/>
      <c r="AN37" s="371">
        <f t="shared" si="9"/>
        <v>116.05000000000001</v>
      </c>
      <c r="AO37" s="6">
        <f t="shared" si="9"/>
        <v>0</v>
      </c>
      <c r="AP37" s="204">
        <f t="shared" si="10"/>
        <v>29.012500000000003</v>
      </c>
      <c r="AQ37" s="89"/>
      <c r="AR37" s="87"/>
    </row>
    <row r="38" spans="1:44" ht="54.75" customHeight="1">
      <c r="A38" s="20">
        <f t="shared" si="7"/>
        <v>4</v>
      </c>
      <c r="B38" s="30">
        <v>23</v>
      </c>
      <c r="C38" s="4"/>
      <c r="D38" s="3"/>
      <c r="E38" s="263" t="s">
        <v>382</v>
      </c>
      <c r="F38" s="30"/>
      <c r="G38" s="29"/>
      <c r="H38" s="398" t="s">
        <v>397</v>
      </c>
      <c r="I38" s="393" t="s">
        <v>57</v>
      </c>
      <c r="J38" s="30" t="s">
        <v>333</v>
      </c>
      <c r="K38" s="449" t="s">
        <v>333</v>
      </c>
      <c r="L38" s="123"/>
      <c r="M38" s="36"/>
      <c r="N38" s="55"/>
      <c r="O38" s="55"/>
      <c r="P38" s="36"/>
      <c r="Q38" s="36"/>
      <c r="R38" s="360"/>
      <c r="S38" s="467">
        <v>0.6145833333333334</v>
      </c>
      <c r="T38" s="347">
        <v>0.6240046296296297</v>
      </c>
      <c r="U38" s="55">
        <f t="shared" si="8"/>
        <v>0.009421296296296289</v>
      </c>
      <c r="V38" s="347">
        <v>0.009791666666666666</v>
      </c>
      <c r="W38" s="149">
        <v>0</v>
      </c>
      <c r="X38" s="145">
        <v>35</v>
      </c>
      <c r="Y38" s="66">
        <v>0</v>
      </c>
      <c r="Z38" s="7">
        <v>40.1</v>
      </c>
      <c r="AA38" s="66">
        <v>0</v>
      </c>
      <c r="AB38" s="7">
        <v>50</v>
      </c>
      <c r="AC38" s="66">
        <v>0</v>
      </c>
      <c r="AD38" s="7"/>
      <c r="AE38" s="66"/>
      <c r="AF38" s="7"/>
      <c r="AG38" s="66"/>
      <c r="AH38" s="7"/>
      <c r="AI38" s="126"/>
      <c r="AJ38" s="145"/>
      <c r="AK38" s="66"/>
      <c r="AL38" s="7"/>
      <c r="AM38" s="150"/>
      <c r="AN38" s="371">
        <f t="shared" si="9"/>
        <v>125.1</v>
      </c>
      <c r="AO38" s="6">
        <f t="shared" si="9"/>
        <v>0</v>
      </c>
      <c r="AP38" s="204">
        <f t="shared" si="10"/>
        <v>31.275</v>
      </c>
      <c r="AQ38" s="89"/>
      <c r="AR38" s="87"/>
    </row>
    <row r="39" spans="1:44" ht="54.75" customHeight="1">
      <c r="A39" s="20">
        <f t="shared" si="7"/>
        <v>5</v>
      </c>
      <c r="B39" s="30">
        <v>3</v>
      </c>
      <c r="C39" s="4"/>
      <c r="D39" s="3"/>
      <c r="E39" s="263" t="s">
        <v>378</v>
      </c>
      <c r="F39" s="30"/>
      <c r="G39" s="29"/>
      <c r="H39" s="263" t="s">
        <v>410</v>
      </c>
      <c r="I39" s="415"/>
      <c r="J39" s="415" t="s">
        <v>412</v>
      </c>
      <c r="K39" s="449" t="s">
        <v>368</v>
      </c>
      <c r="L39" s="123"/>
      <c r="M39" s="36"/>
      <c r="N39" s="55"/>
      <c r="O39" s="55"/>
      <c r="P39" s="36"/>
      <c r="Q39" s="36"/>
      <c r="R39" s="360"/>
      <c r="S39" s="467">
        <v>0.482638888888889</v>
      </c>
      <c r="T39" s="347">
        <v>0.49181712962962965</v>
      </c>
      <c r="U39" s="55">
        <f t="shared" si="8"/>
        <v>0.00917824074074064</v>
      </c>
      <c r="V39" s="347">
        <v>0.009791666666666666</v>
      </c>
      <c r="W39" s="149">
        <v>0</v>
      </c>
      <c r="X39" s="145">
        <v>38</v>
      </c>
      <c r="Y39" s="66">
        <v>0</v>
      </c>
      <c r="Z39" s="7">
        <v>64.1</v>
      </c>
      <c r="AA39" s="66">
        <v>0</v>
      </c>
      <c r="AB39" s="7">
        <v>65.2</v>
      </c>
      <c r="AC39" s="66">
        <v>0</v>
      </c>
      <c r="AD39" s="7"/>
      <c r="AE39" s="66"/>
      <c r="AF39" s="7"/>
      <c r="AG39" s="66"/>
      <c r="AH39" s="7"/>
      <c r="AI39" s="126"/>
      <c r="AJ39" s="145"/>
      <c r="AK39" s="66"/>
      <c r="AL39" s="7"/>
      <c r="AM39" s="150"/>
      <c r="AN39" s="371">
        <f t="shared" si="9"/>
        <v>167.3</v>
      </c>
      <c r="AO39" s="6">
        <f t="shared" si="9"/>
        <v>0</v>
      </c>
      <c r="AP39" s="204">
        <f t="shared" si="10"/>
        <v>41.825</v>
      </c>
      <c r="AQ39" s="89"/>
      <c r="AR39" s="87"/>
    </row>
    <row r="40" spans="1:44" ht="54.75" customHeight="1" thickBot="1">
      <c r="A40" s="38">
        <f t="shared" si="7"/>
        <v>6</v>
      </c>
      <c r="B40" s="450">
        <v>25</v>
      </c>
      <c r="C40" s="39"/>
      <c r="D40" s="92"/>
      <c r="E40" s="451" t="s">
        <v>381</v>
      </c>
      <c r="F40" s="450"/>
      <c r="G40" s="452"/>
      <c r="H40" s="453" t="s">
        <v>397</v>
      </c>
      <c r="I40" s="454" t="s">
        <v>57</v>
      </c>
      <c r="J40" s="450" t="s">
        <v>333</v>
      </c>
      <c r="K40" s="456" t="s">
        <v>333</v>
      </c>
      <c r="L40" s="123"/>
      <c r="M40" s="36"/>
      <c r="N40" s="55"/>
      <c r="O40" s="55"/>
      <c r="P40" s="36"/>
      <c r="Q40" s="36"/>
      <c r="R40" s="360"/>
      <c r="S40" s="468">
        <v>0.638888888888889</v>
      </c>
      <c r="T40" s="364">
        <v>0.6490856481481482</v>
      </c>
      <c r="U40" s="115">
        <f t="shared" si="8"/>
        <v>0.010196759259259225</v>
      </c>
      <c r="V40" s="364">
        <v>0.009791666666666666</v>
      </c>
      <c r="W40" s="388">
        <v>8.75</v>
      </c>
      <c r="X40" s="146">
        <v>49.8</v>
      </c>
      <c r="Y40" s="143">
        <v>0</v>
      </c>
      <c r="Z40" s="387">
        <v>59.4</v>
      </c>
      <c r="AA40" s="143">
        <v>0</v>
      </c>
      <c r="AB40" s="387">
        <v>78.7</v>
      </c>
      <c r="AC40" s="143">
        <v>0</v>
      </c>
      <c r="AD40" s="387"/>
      <c r="AE40" s="143"/>
      <c r="AF40" s="387"/>
      <c r="AG40" s="143"/>
      <c r="AH40" s="387"/>
      <c r="AI40" s="129"/>
      <c r="AJ40" s="145"/>
      <c r="AK40" s="66"/>
      <c r="AL40" s="7"/>
      <c r="AM40" s="150"/>
      <c r="AN40" s="368">
        <f>AJ40+AH40+AF40+AD40+AB40+Z40+X40</f>
        <v>187.89999999999998</v>
      </c>
      <c r="AO40" s="369">
        <v>2</v>
      </c>
      <c r="AP40" s="370">
        <f t="shared" si="10"/>
        <v>57.724999999999994</v>
      </c>
      <c r="AQ40" s="437"/>
      <c r="AR40" s="438"/>
    </row>
    <row r="41" spans="1:44" s="186" customFormat="1" ht="12.75" customHeight="1">
      <c r="A41" s="41"/>
      <c r="B41" s="41"/>
      <c r="C41" s="152"/>
      <c r="D41" s="348"/>
      <c r="E41" s="439"/>
      <c r="F41" s="440"/>
      <c r="G41" s="441"/>
      <c r="H41" s="439"/>
      <c r="I41" s="440"/>
      <c r="J41" s="440"/>
      <c r="K41" s="442"/>
      <c r="L41" s="106"/>
      <c r="M41" s="106"/>
      <c r="N41" s="349"/>
      <c r="O41" s="349"/>
      <c r="P41" s="106"/>
      <c r="Q41" s="106"/>
      <c r="R41" s="106"/>
      <c r="S41" s="106"/>
      <c r="T41" s="106"/>
      <c r="U41" s="349"/>
      <c r="V41" s="351"/>
      <c r="W41" s="354"/>
      <c r="X41" s="354"/>
      <c r="Y41" s="353"/>
      <c r="Z41" s="354"/>
      <c r="AA41" s="353"/>
      <c r="AB41" s="354"/>
      <c r="AC41" s="353"/>
      <c r="AD41" s="354"/>
      <c r="AE41" s="353"/>
      <c r="AF41" s="354"/>
      <c r="AG41" s="353"/>
      <c r="AH41" s="354"/>
      <c r="AI41" s="353"/>
      <c r="AJ41" s="354"/>
      <c r="AK41" s="353"/>
      <c r="AL41" s="354"/>
      <c r="AM41" s="354"/>
      <c r="AN41" s="354"/>
      <c r="AO41" s="355"/>
      <c r="AP41" s="356"/>
      <c r="AQ41" s="357"/>
      <c r="AR41" s="357"/>
    </row>
    <row r="42" spans="1:44" s="186" customFormat="1" ht="54.75" customHeight="1">
      <c r="A42" s="41"/>
      <c r="B42" s="41"/>
      <c r="C42" s="152"/>
      <c r="D42" s="348"/>
      <c r="E42" s="67" t="s">
        <v>18</v>
      </c>
      <c r="F42" s="417"/>
      <c r="G42" s="417"/>
      <c r="H42" s="261"/>
      <c r="I42" s="261"/>
      <c r="J42" s="255"/>
      <c r="K42" s="27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7"/>
      <c r="W42" s="258"/>
      <c r="X42" s="258"/>
      <c r="Y42" s="257"/>
      <c r="Z42" s="259"/>
      <c r="AA42" s="255"/>
      <c r="AB42" s="255"/>
      <c r="AC42" s="260"/>
      <c r="AD42" s="300"/>
      <c r="AE42" s="534" t="s">
        <v>436</v>
      </c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357"/>
      <c r="AR42" s="357"/>
    </row>
    <row r="43" spans="1:44" s="186" customFormat="1" ht="12.75" customHeight="1">
      <c r="A43" s="41"/>
      <c r="B43" s="41"/>
      <c r="C43" s="152"/>
      <c r="D43" s="348"/>
      <c r="E43" s="67"/>
      <c r="F43" s="417"/>
      <c r="G43" s="417"/>
      <c r="H43" s="507"/>
      <c r="I43" s="507"/>
      <c r="J43" s="255"/>
      <c r="K43" s="27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7"/>
      <c r="W43" s="258"/>
      <c r="X43" s="258"/>
      <c r="Y43" s="257"/>
      <c r="Z43" s="259"/>
      <c r="AA43" s="255"/>
      <c r="AB43" s="255"/>
      <c r="AC43" s="260"/>
      <c r="AD43" s="300"/>
      <c r="AE43" s="430"/>
      <c r="AF43" s="301"/>
      <c r="AG43" s="430"/>
      <c r="AH43" s="301"/>
      <c r="AI43" s="430"/>
      <c r="AJ43" s="301"/>
      <c r="AK43" s="431"/>
      <c r="AL43" s="431"/>
      <c r="AM43" s="431"/>
      <c r="AN43" s="431"/>
      <c r="AO43" s="432"/>
      <c r="AP43" s="430"/>
      <c r="AQ43" s="357"/>
      <c r="AR43" s="357"/>
    </row>
    <row r="44" spans="1:44" s="186" customFormat="1" ht="54.75" customHeight="1">
      <c r="A44" s="41"/>
      <c r="B44" s="41"/>
      <c r="C44" s="152"/>
      <c r="D44" s="348"/>
      <c r="E44" s="67" t="s">
        <v>32</v>
      </c>
      <c r="F44" s="417"/>
      <c r="G44" s="417"/>
      <c r="H44" s="261"/>
      <c r="I44" s="261"/>
      <c r="J44" s="255"/>
      <c r="K44" s="27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7"/>
      <c r="W44" s="258"/>
      <c r="X44" s="258"/>
      <c r="Y44" s="257"/>
      <c r="Z44" s="259"/>
      <c r="AA44" s="255"/>
      <c r="AB44" s="255"/>
      <c r="AC44" s="260"/>
      <c r="AD44" s="300"/>
      <c r="AE44" s="534" t="s">
        <v>338</v>
      </c>
      <c r="AF44" s="534"/>
      <c r="AG44" s="534"/>
      <c r="AH44" s="534"/>
      <c r="AI44" s="534"/>
      <c r="AJ44" s="534"/>
      <c r="AK44" s="534"/>
      <c r="AL44" s="534"/>
      <c r="AM44" s="534"/>
      <c r="AN44" s="534"/>
      <c r="AO44" s="534"/>
      <c r="AP44" s="534"/>
      <c r="AQ44" s="357"/>
      <c r="AR44" s="357"/>
    </row>
    <row r="45" spans="1:44" s="186" customFormat="1" ht="54.75" customHeight="1">
      <c r="A45" s="41"/>
      <c r="B45" s="41"/>
      <c r="C45" s="152"/>
      <c r="D45" s="348"/>
      <c r="E45" s="439"/>
      <c r="F45" s="440"/>
      <c r="G45" s="441"/>
      <c r="H45" s="439"/>
      <c r="I45" s="440"/>
      <c r="J45" s="440"/>
      <c r="K45" s="442"/>
      <c r="L45" s="106"/>
      <c r="M45" s="106"/>
      <c r="N45" s="349"/>
      <c r="O45" s="349"/>
      <c r="P45" s="106"/>
      <c r="Q45" s="106"/>
      <c r="R45" s="106"/>
      <c r="S45" s="106"/>
      <c r="T45" s="106"/>
      <c r="U45" s="349"/>
      <c r="V45" s="351"/>
      <c r="W45" s="354"/>
      <c r="X45" s="352"/>
      <c r="Y45" s="353"/>
      <c r="Z45" s="352"/>
      <c r="AA45" s="353"/>
      <c r="AB45" s="352"/>
      <c r="AC45" s="353"/>
      <c r="AD45" s="352"/>
      <c r="AE45" s="353"/>
      <c r="AF45" s="352"/>
      <c r="AG45" s="353"/>
      <c r="AH45" s="352"/>
      <c r="AI45" s="353"/>
      <c r="AJ45" s="352"/>
      <c r="AK45" s="353"/>
      <c r="AL45" s="354"/>
      <c r="AM45" s="354"/>
      <c r="AN45" s="354"/>
      <c r="AO45" s="355"/>
      <c r="AP45" s="356"/>
      <c r="AQ45" s="357"/>
      <c r="AR45" s="357"/>
    </row>
    <row r="46" spans="1:44" s="358" customFormat="1" ht="54.75" customHeight="1" hidden="1">
      <c r="A46" s="41"/>
      <c r="B46" s="152"/>
      <c r="C46" s="152"/>
      <c r="D46" s="348"/>
      <c r="E46" s="275"/>
      <c r="F46" s="255"/>
      <c r="G46" s="252"/>
      <c r="H46" s="275"/>
      <c r="I46" s="255"/>
      <c r="J46" s="255"/>
      <c r="K46" s="276"/>
      <c r="L46" s="106"/>
      <c r="M46" s="106"/>
      <c r="N46" s="349"/>
      <c r="O46" s="349"/>
      <c r="P46" s="350"/>
      <c r="Q46" s="106"/>
      <c r="R46" s="106"/>
      <c r="S46" s="106"/>
      <c r="T46" s="106"/>
      <c r="U46" s="349"/>
      <c r="V46" s="351"/>
      <c r="W46" s="41"/>
      <c r="X46" s="352"/>
      <c r="Y46" s="353"/>
      <c r="Z46" s="352"/>
      <c r="AA46" s="353"/>
      <c r="AB46" s="352"/>
      <c r="AC46" s="353"/>
      <c r="AD46" s="352"/>
      <c r="AE46" s="353"/>
      <c r="AF46" s="352"/>
      <c r="AG46" s="353"/>
      <c r="AH46" s="352"/>
      <c r="AI46" s="353"/>
      <c r="AJ46" s="352"/>
      <c r="AK46" s="353"/>
      <c r="AL46" s="354"/>
      <c r="AM46" s="354"/>
      <c r="AN46" s="354"/>
      <c r="AO46" s="355"/>
      <c r="AP46" s="356"/>
      <c r="AQ46" s="357"/>
      <c r="AR46" s="357"/>
    </row>
    <row r="47" spans="1:44" s="358" customFormat="1" ht="54.75" customHeight="1" hidden="1">
      <c r="A47" s="41"/>
      <c r="B47" s="152"/>
      <c r="C47" s="152"/>
      <c r="D47" s="348"/>
      <c r="E47" s="275"/>
      <c r="F47" s="255"/>
      <c r="G47" s="252"/>
      <c r="H47" s="275"/>
      <c r="I47" s="255"/>
      <c r="J47" s="255"/>
      <c r="K47" s="276"/>
      <c r="L47" s="106"/>
      <c r="M47" s="106"/>
      <c r="N47" s="349"/>
      <c r="O47" s="349"/>
      <c r="P47" s="350"/>
      <c r="Q47" s="106"/>
      <c r="R47" s="106"/>
      <c r="S47" s="106"/>
      <c r="T47" s="106"/>
      <c r="U47" s="349"/>
      <c r="V47" s="351"/>
      <c r="W47" s="41"/>
      <c r="X47" s="352"/>
      <c r="Y47" s="353"/>
      <c r="Z47" s="352"/>
      <c r="AA47" s="353"/>
      <c r="AB47" s="352"/>
      <c r="AC47" s="353"/>
      <c r="AD47" s="352"/>
      <c r="AE47" s="353"/>
      <c r="AF47" s="352"/>
      <c r="AG47" s="353"/>
      <c r="AH47" s="352"/>
      <c r="AI47" s="353"/>
      <c r="AJ47" s="352"/>
      <c r="AK47" s="353"/>
      <c r="AL47" s="354"/>
      <c r="AM47" s="354"/>
      <c r="AN47" s="354"/>
      <c r="AO47" s="355"/>
      <c r="AP47" s="356"/>
      <c r="AQ47" s="357"/>
      <c r="AR47" s="357"/>
    </row>
    <row r="48" spans="1:44" s="358" customFormat="1" ht="54.75" customHeight="1" hidden="1">
      <c r="A48" s="41"/>
      <c r="B48" s="152"/>
      <c r="C48" s="152"/>
      <c r="D48" s="348"/>
      <c r="E48" s="275"/>
      <c r="F48" s="255"/>
      <c r="G48" s="252"/>
      <c r="H48" s="275"/>
      <c r="I48" s="255"/>
      <c r="J48" s="255"/>
      <c r="K48" s="276"/>
      <c r="L48" s="106"/>
      <c r="M48" s="106"/>
      <c r="N48" s="349"/>
      <c r="O48" s="349"/>
      <c r="P48" s="350"/>
      <c r="Q48" s="106"/>
      <c r="R48" s="106"/>
      <c r="S48" s="106"/>
      <c r="T48" s="106"/>
      <c r="U48" s="349"/>
      <c r="V48" s="351"/>
      <c r="W48" s="41"/>
      <c r="X48" s="352"/>
      <c r="Y48" s="353"/>
      <c r="Z48" s="352"/>
      <c r="AA48" s="353"/>
      <c r="AB48" s="352"/>
      <c r="AC48" s="353"/>
      <c r="AD48" s="352"/>
      <c r="AE48" s="353"/>
      <c r="AF48" s="352"/>
      <c r="AG48" s="353"/>
      <c r="AH48" s="352"/>
      <c r="AI48" s="353"/>
      <c r="AJ48" s="352"/>
      <c r="AK48" s="353"/>
      <c r="AL48" s="354"/>
      <c r="AM48" s="354"/>
      <c r="AN48" s="354"/>
      <c r="AO48" s="355"/>
      <c r="AP48" s="356"/>
      <c r="AQ48" s="357"/>
      <c r="AR48" s="357"/>
    </row>
    <row r="49" spans="1:44" s="358" customFormat="1" ht="54.75" customHeight="1" hidden="1">
      <c r="A49" s="41"/>
      <c r="B49" s="152"/>
      <c r="C49" s="152"/>
      <c r="D49" s="348"/>
      <c r="E49" s="275"/>
      <c r="F49" s="255"/>
      <c r="G49" s="252"/>
      <c r="H49" s="275"/>
      <c r="I49" s="255"/>
      <c r="J49" s="255"/>
      <c r="K49" s="276"/>
      <c r="L49" s="106"/>
      <c r="M49" s="106"/>
      <c r="N49" s="349"/>
      <c r="O49" s="349"/>
      <c r="P49" s="350"/>
      <c r="Q49" s="106"/>
      <c r="R49" s="106"/>
      <c r="S49" s="106"/>
      <c r="T49" s="106"/>
      <c r="U49" s="349"/>
      <c r="V49" s="351"/>
      <c r="W49" s="41"/>
      <c r="X49" s="352"/>
      <c r="Y49" s="353"/>
      <c r="Z49" s="352"/>
      <c r="AA49" s="353"/>
      <c r="AB49" s="352"/>
      <c r="AC49" s="353"/>
      <c r="AD49" s="352"/>
      <c r="AE49" s="353"/>
      <c r="AF49" s="352"/>
      <c r="AG49" s="353"/>
      <c r="AH49" s="352"/>
      <c r="AI49" s="353"/>
      <c r="AJ49" s="352"/>
      <c r="AK49" s="353"/>
      <c r="AL49" s="354"/>
      <c r="AM49" s="354"/>
      <c r="AN49" s="354"/>
      <c r="AO49" s="355"/>
      <c r="AP49" s="356"/>
      <c r="AQ49" s="357"/>
      <c r="AR49" s="357"/>
    </row>
    <row r="50" spans="1:44" s="105" customFormat="1" ht="24.75" customHeight="1" hidden="1" thickBot="1">
      <c r="A50" s="338" t="s">
        <v>261</v>
      </c>
      <c r="B50" s="337"/>
      <c r="C50" s="337"/>
      <c r="D50" s="339"/>
      <c r="E50" s="333"/>
      <c r="F50" s="340"/>
      <c r="G50" s="337"/>
      <c r="H50" s="333"/>
      <c r="I50" s="340"/>
      <c r="J50" s="337"/>
      <c r="K50" s="333"/>
      <c r="L50" s="334"/>
      <c r="M50" s="334"/>
      <c r="N50" s="335"/>
      <c r="O50" s="335"/>
      <c r="P50" s="334"/>
      <c r="Q50" s="334"/>
      <c r="R50" s="334"/>
      <c r="S50" s="334"/>
      <c r="T50" s="334"/>
      <c r="U50" s="335"/>
      <c r="V50" s="336"/>
      <c r="W50" s="337"/>
      <c r="X50" s="341"/>
      <c r="Y50" s="342"/>
      <c r="Z50" s="341"/>
      <c r="AA50" s="341"/>
      <c r="AB50" s="341"/>
      <c r="AC50" s="341"/>
      <c r="AD50" s="341"/>
      <c r="AE50" s="342"/>
      <c r="AF50" s="341"/>
      <c r="AG50" s="341"/>
      <c r="AH50" s="341"/>
      <c r="AI50" s="341"/>
      <c r="AJ50" s="341"/>
      <c r="AK50" s="341"/>
      <c r="AL50" s="341"/>
      <c r="AM50" s="341"/>
      <c r="AN50" s="341"/>
      <c r="AO50" s="342"/>
      <c r="AP50" s="343"/>
      <c r="AQ50" s="344"/>
      <c r="AR50" s="345"/>
    </row>
    <row r="51" spans="1:44" s="13" customFormat="1" ht="53.25" customHeight="1" hidden="1" thickBot="1">
      <c r="A51" s="20"/>
      <c r="B51" s="8"/>
      <c r="C51" s="4"/>
      <c r="D51" s="3"/>
      <c r="E51" s="2"/>
      <c r="F51" s="1"/>
      <c r="G51" s="8"/>
      <c r="H51" s="23"/>
      <c r="I51" s="1"/>
      <c r="J51" s="8"/>
      <c r="K51" s="5"/>
      <c r="L51" s="125">
        <v>0.3854166666666667</v>
      </c>
      <c r="M51" s="36">
        <v>0.399525462962963</v>
      </c>
      <c r="N51" s="55">
        <f>M51-L51</f>
        <v>0.0141087962962963</v>
      </c>
      <c r="O51" s="130">
        <v>0.015266203703703705</v>
      </c>
      <c r="P51" s="127"/>
      <c r="Q51" s="125"/>
      <c r="R51" s="36"/>
      <c r="S51" s="123">
        <v>0.4069444444444445</v>
      </c>
      <c r="T51" s="36">
        <v>0.42952546296296296</v>
      </c>
      <c r="U51" s="55">
        <f>T51-S51</f>
        <v>0.02258101851851846</v>
      </c>
      <c r="V51" s="114">
        <v>0.024050925925925924</v>
      </c>
      <c r="W51" s="118"/>
      <c r="X51" s="148">
        <v>67.57</v>
      </c>
      <c r="Y51" s="133">
        <v>2</v>
      </c>
      <c r="Z51" s="99">
        <v>54.04</v>
      </c>
      <c r="AA51" s="133"/>
      <c r="AB51" s="99">
        <v>62.49</v>
      </c>
      <c r="AC51" s="133"/>
      <c r="AD51" s="99">
        <v>37.58</v>
      </c>
      <c r="AE51" s="133"/>
      <c r="AF51" s="99">
        <v>56.18</v>
      </c>
      <c r="AG51" s="133"/>
      <c r="AH51" s="99">
        <v>57.61</v>
      </c>
      <c r="AI51" s="133"/>
      <c r="AJ51" s="99"/>
      <c r="AK51" s="133"/>
      <c r="AL51" s="7"/>
      <c r="AM51" s="7"/>
      <c r="AN51" s="7">
        <f aca="true" t="shared" si="11" ref="AN51:AO54">AJ51+AH51+AF51+AD51+AB51+Z51+X51</f>
        <v>335.47</v>
      </c>
      <c r="AO51" s="135">
        <f t="shared" si="11"/>
        <v>2</v>
      </c>
      <c r="AP51" s="121">
        <f>AN51*0.2+W51+P51+AO51</f>
        <v>69.09400000000001</v>
      </c>
      <c r="AQ51" s="88">
        <v>77.99</v>
      </c>
      <c r="AR51" s="85">
        <f>SUM(AP51:AQ51)</f>
        <v>147.084</v>
      </c>
    </row>
    <row r="52" spans="1:44" s="13" customFormat="1" ht="53.25" customHeight="1" hidden="1" thickBot="1">
      <c r="A52" s="20"/>
      <c r="B52" s="8"/>
      <c r="C52" s="4"/>
      <c r="D52" s="3"/>
      <c r="E52" s="2"/>
      <c r="F52" s="25"/>
      <c r="G52" s="8"/>
      <c r="H52" s="2"/>
      <c r="I52" s="25"/>
      <c r="J52" s="8"/>
      <c r="K52" s="5"/>
      <c r="L52" s="125">
        <v>0.625</v>
      </c>
      <c r="M52" s="36">
        <v>0.6393518518518518</v>
      </c>
      <c r="N52" s="55">
        <f>M52-L52</f>
        <v>0.014351851851851838</v>
      </c>
      <c r="O52" s="130">
        <v>0.015266203703703705</v>
      </c>
      <c r="P52" s="128"/>
      <c r="Q52" s="125"/>
      <c r="R52" s="36"/>
      <c r="S52" s="123">
        <v>0.6465277777777778</v>
      </c>
      <c r="T52" s="36">
        <v>0.6708101851851852</v>
      </c>
      <c r="U52" s="55">
        <f>T52-S52</f>
        <v>0.02428240740740739</v>
      </c>
      <c r="V52" s="114">
        <v>0.024050925925925924</v>
      </c>
      <c r="W52" s="117">
        <v>4</v>
      </c>
      <c r="X52" s="148">
        <v>51.47</v>
      </c>
      <c r="Y52" s="133"/>
      <c r="Z52" s="99">
        <v>61.66</v>
      </c>
      <c r="AA52" s="133"/>
      <c r="AB52" s="99">
        <v>64.21</v>
      </c>
      <c r="AC52" s="133"/>
      <c r="AD52" s="99">
        <v>50.1</v>
      </c>
      <c r="AE52" s="133"/>
      <c r="AF52" s="99">
        <v>57.87</v>
      </c>
      <c r="AG52" s="133"/>
      <c r="AH52" s="99">
        <v>75.79</v>
      </c>
      <c r="AI52" s="133"/>
      <c r="AJ52" s="99"/>
      <c r="AK52" s="133"/>
      <c r="AL52" s="7"/>
      <c r="AM52" s="7"/>
      <c r="AN52" s="7">
        <f t="shared" si="11"/>
        <v>361.1</v>
      </c>
      <c r="AO52" s="120">
        <f t="shared" si="11"/>
        <v>0</v>
      </c>
      <c r="AP52" s="121">
        <f>AN52*0.2+W52+P52+AO52</f>
        <v>76.22000000000001</v>
      </c>
      <c r="AQ52" s="88"/>
      <c r="AR52" s="85"/>
    </row>
    <row r="53" spans="1:44" s="13" customFormat="1" ht="53.25" customHeight="1" hidden="1" thickBot="1">
      <c r="A53" s="20"/>
      <c r="B53" s="8"/>
      <c r="C53" s="4"/>
      <c r="D53" s="3"/>
      <c r="E53" s="2"/>
      <c r="F53" s="25"/>
      <c r="G53" s="8"/>
      <c r="H53" s="23"/>
      <c r="I53" s="25"/>
      <c r="J53" s="8"/>
      <c r="K53" s="5"/>
      <c r="L53" s="125">
        <v>0.7395833333333334</v>
      </c>
      <c r="M53" s="36">
        <v>0.7537037037037037</v>
      </c>
      <c r="N53" s="55">
        <f>M53-L53</f>
        <v>0.014120370370370283</v>
      </c>
      <c r="O53" s="130">
        <v>0.015266203703703705</v>
      </c>
      <c r="P53" s="127"/>
      <c r="Q53" s="125"/>
      <c r="R53" s="36"/>
      <c r="S53" s="123">
        <v>0.7611111111111111</v>
      </c>
      <c r="T53" s="36">
        <v>0.7845949074074073</v>
      </c>
      <c r="U53" s="55">
        <f>T53-S53</f>
        <v>0.023483796296296267</v>
      </c>
      <c r="V53" s="114">
        <v>0.024050925925925924</v>
      </c>
      <c r="W53" s="117"/>
      <c r="X53" s="148">
        <v>58.06</v>
      </c>
      <c r="Y53" s="133"/>
      <c r="Z53" s="99">
        <v>115.58</v>
      </c>
      <c r="AA53" s="133">
        <v>20</v>
      </c>
      <c r="AB53" s="99">
        <v>72.98</v>
      </c>
      <c r="AC53" s="133">
        <v>2</v>
      </c>
      <c r="AD53" s="99">
        <v>39.99</v>
      </c>
      <c r="AE53" s="133"/>
      <c r="AF53" s="99">
        <v>60.48</v>
      </c>
      <c r="AG53" s="133"/>
      <c r="AH53" s="99">
        <v>66.77</v>
      </c>
      <c r="AI53" s="133"/>
      <c r="AJ53" s="99"/>
      <c r="AK53" s="133"/>
      <c r="AL53" s="7"/>
      <c r="AM53" s="7"/>
      <c r="AN53" s="7">
        <f t="shared" si="11"/>
        <v>413.86</v>
      </c>
      <c r="AO53" s="120">
        <f t="shared" si="11"/>
        <v>22</v>
      </c>
      <c r="AP53" s="121">
        <f>AN53*0.2+W53+P53+AO53</f>
        <v>104.772</v>
      </c>
      <c r="AQ53" s="88">
        <v>62.91</v>
      </c>
      <c r="AR53" s="85">
        <f>SUM(AP53:AQ53)</f>
        <v>167.68200000000002</v>
      </c>
    </row>
    <row r="54" spans="1:44" s="13" customFormat="1" ht="53.25" customHeight="1" hidden="1" thickBot="1">
      <c r="A54" s="20"/>
      <c r="B54" s="8"/>
      <c r="C54" s="4"/>
      <c r="D54" s="3"/>
      <c r="E54" s="2"/>
      <c r="F54" s="1"/>
      <c r="G54" s="8"/>
      <c r="H54" s="2"/>
      <c r="I54" s="1"/>
      <c r="J54" s="8"/>
      <c r="K54" s="5"/>
      <c r="L54" s="125">
        <v>0.7465277777777778</v>
      </c>
      <c r="M54" s="36">
        <v>0.7606828703703704</v>
      </c>
      <c r="N54" s="55">
        <f>M54-L54</f>
        <v>0.014155092592592622</v>
      </c>
      <c r="O54" s="130">
        <v>0.015266203703703705</v>
      </c>
      <c r="P54" s="127"/>
      <c r="Q54" s="125"/>
      <c r="R54" s="36"/>
      <c r="S54" s="123">
        <v>0.7680555555555556</v>
      </c>
      <c r="T54" s="36">
        <v>0.7918287037037036</v>
      </c>
      <c r="U54" s="55">
        <f>T54-S54</f>
        <v>0.023773148148148016</v>
      </c>
      <c r="V54" s="114">
        <v>0.024050925925925924</v>
      </c>
      <c r="W54" s="118"/>
      <c r="X54" s="148">
        <v>62.57</v>
      </c>
      <c r="Y54" s="133"/>
      <c r="Z54" s="99">
        <v>51.17</v>
      </c>
      <c r="AA54" s="133"/>
      <c r="AB54" s="99">
        <v>59.97</v>
      </c>
      <c r="AC54" s="133">
        <v>2</v>
      </c>
      <c r="AD54" s="99">
        <v>162.78</v>
      </c>
      <c r="AE54" s="188">
        <v>30</v>
      </c>
      <c r="AF54" s="99">
        <v>75.76</v>
      </c>
      <c r="AG54" s="133"/>
      <c r="AH54" s="196">
        <v>62.55</v>
      </c>
      <c r="AI54" s="133"/>
      <c r="AJ54" s="99"/>
      <c r="AK54" s="133"/>
      <c r="AL54" s="7"/>
      <c r="AM54" s="7"/>
      <c r="AN54" s="7">
        <f t="shared" si="11"/>
        <v>474.80000000000007</v>
      </c>
      <c r="AO54" s="120">
        <f t="shared" si="11"/>
        <v>32</v>
      </c>
      <c r="AP54" s="121" t="s">
        <v>268</v>
      </c>
      <c r="AQ54" s="88">
        <v>70.56</v>
      </c>
      <c r="AR54" s="85">
        <f>SUM(AP54:AQ54)</f>
        <v>70.56</v>
      </c>
    </row>
    <row r="55" spans="1:44" s="105" customFormat="1" ht="24.75" customHeight="1" hidden="1" thickBot="1">
      <c r="A55" s="131" t="s">
        <v>263</v>
      </c>
      <c r="B55" s="109"/>
      <c r="C55" s="109"/>
      <c r="D55" s="110"/>
      <c r="E55" s="111"/>
      <c r="F55" s="137"/>
      <c r="G55" s="109"/>
      <c r="H55" s="111"/>
      <c r="I55" s="137"/>
      <c r="J55" s="109"/>
      <c r="K55" s="111"/>
      <c r="L55" s="138"/>
      <c r="M55" s="138"/>
      <c r="N55" s="112"/>
      <c r="O55" s="112"/>
      <c r="P55" s="138"/>
      <c r="Q55" s="138"/>
      <c r="R55" s="138"/>
      <c r="S55" s="138"/>
      <c r="T55" s="138"/>
      <c r="U55" s="112"/>
      <c r="V55" s="139"/>
      <c r="W55" s="109"/>
      <c r="X55" s="140"/>
      <c r="Y55" s="141"/>
      <c r="Z55" s="140"/>
      <c r="AA55" s="140"/>
      <c r="AB55" s="140"/>
      <c r="AC55" s="140"/>
      <c r="AD55" s="140"/>
      <c r="AE55" s="141"/>
      <c r="AF55" s="140"/>
      <c r="AG55" s="140"/>
      <c r="AH55" s="140"/>
      <c r="AI55" s="140"/>
      <c r="AJ55" s="140"/>
      <c r="AK55" s="140"/>
      <c r="AL55" s="140"/>
      <c r="AM55" s="140"/>
      <c r="AN55" s="140"/>
      <c r="AO55" s="141"/>
      <c r="AP55" s="142"/>
      <c r="AQ55" s="103"/>
      <c r="AR55" s="104"/>
    </row>
    <row r="56" spans="1:44" s="13" customFormat="1" ht="54.75" customHeight="1" hidden="1" thickBot="1">
      <c r="A56" s="20">
        <v>1</v>
      </c>
      <c r="B56" s="8">
        <v>4</v>
      </c>
      <c r="C56" s="93" t="s">
        <v>195</v>
      </c>
      <c r="D56" s="3">
        <v>0.34375</v>
      </c>
      <c r="E56" s="34" t="s">
        <v>141</v>
      </c>
      <c r="F56" s="1" t="s">
        <v>85</v>
      </c>
      <c r="G56" s="8" t="s">
        <v>44</v>
      </c>
      <c r="H56" s="74" t="s">
        <v>144</v>
      </c>
      <c r="I56" s="25" t="s">
        <v>199</v>
      </c>
      <c r="J56" s="8" t="s">
        <v>54</v>
      </c>
      <c r="K56" s="5" t="s">
        <v>25</v>
      </c>
      <c r="L56" s="125">
        <v>0.34375</v>
      </c>
      <c r="M56" s="36">
        <v>0.3586342592592593</v>
      </c>
      <c r="N56" s="100">
        <f>M56-L56</f>
        <v>0.014884259259259291</v>
      </c>
      <c r="O56" s="130">
        <v>0.0152662037037037</v>
      </c>
      <c r="P56" s="127"/>
      <c r="Q56" s="125"/>
      <c r="R56" s="36"/>
      <c r="S56" s="123">
        <v>0.3659722222222222</v>
      </c>
      <c r="T56" s="36">
        <v>0.38964120370370375</v>
      </c>
      <c r="U56" s="55">
        <f>T56-S56</f>
        <v>0.023668981481481555</v>
      </c>
      <c r="V56" s="114">
        <v>0.024050925925925924</v>
      </c>
      <c r="W56" s="116"/>
      <c r="X56" s="148">
        <v>65</v>
      </c>
      <c r="Y56" s="133"/>
      <c r="Z56" s="99">
        <v>70.03</v>
      </c>
      <c r="AA56" s="133"/>
      <c r="AB56" s="99">
        <v>129.66</v>
      </c>
      <c r="AC56" s="133"/>
      <c r="AD56" s="99">
        <v>38.1</v>
      </c>
      <c r="AE56" s="133"/>
      <c r="AF56" s="99">
        <v>76.95</v>
      </c>
      <c r="AG56" s="133"/>
      <c r="AH56" s="99">
        <v>66.03</v>
      </c>
      <c r="AI56" s="133"/>
      <c r="AJ56" s="194"/>
      <c r="AK56" s="133"/>
      <c r="AL56" s="98"/>
      <c r="AM56" s="98"/>
      <c r="AN56" s="7">
        <f>AJ56+AH56+AF56+AD56+AB56+Z56+X56</f>
        <v>445.77</v>
      </c>
      <c r="AO56" s="6">
        <f>AI56+AG56+AE56+AC56+AA56+Y56</f>
        <v>0</v>
      </c>
      <c r="AP56" s="121">
        <f>AN56*0.2+W56+P56+AO56</f>
        <v>89.154</v>
      </c>
      <c r="AQ56" s="101"/>
      <c r="AR56" s="102">
        <f>SUM(AP56:AQ56)</f>
        <v>89.154</v>
      </c>
    </row>
    <row r="57" spans="1:44" s="105" customFormat="1" ht="24.75" customHeight="1" hidden="1" thickBot="1">
      <c r="A57" s="131" t="s">
        <v>186</v>
      </c>
      <c r="B57" s="109"/>
      <c r="C57" s="109"/>
      <c r="D57" s="110"/>
      <c r="E57" s="111"/>
      <c r="F57" s="137"/>
      <c r="G57" s="109"/>
      <c r="H57" s="111"/>
      <c r="I57" s="137"/>
      <c r="J57" s="109"/>
      <c r="K57" s="111"/>
      <c r="L57" s="138"/>
      <c r="M57" s="138"/>
      <c r="N57" s="112"/>
      <c r="O57" s="112"/>
      <c r="P57" s="138"/>
      <c r="Q57" s="138"/>
      <c r="R57" s="138"/>
      <c r="S57" s="138"/>
      <c r="T57" s="138"/>
      <c r="U57" s="112"/>
      <c r="V57" s="139"/>
      <c r="W57" s="109"/>
      <c r="X57" s="140"/>
      <c r="Y57" s="141"/>
      <c r="Z57" s="140"/>
      <c r="AA57" s="140"/>
      <c r="AB57" s="140"/>
      <c r="AC57" s="140"/>
      <c r="AD57" s="140"/>
      <c r="AE57" s="141"/>
      <c r="AF57" s="140"/>
      <c r="AG57" s="140"/>
      <c r="AH57" s="140"/>
      <c r="AI57" s="140"/>
      <c r="AJ57" s="140"/>
      <c r="AK57" s="140"/>
      <c r="AL57" s="140"/>
      <c r="AM57" s="140"/>
      <c r="AN57" s="140"/>
      <c r="AO57" s="141"/>
      <c r="AP57" s="142"/>
      <c r="AQ57" s="103"/>
      <c r="AR57" s="104"/>
    </row>
    <row r="58" spans="1:44" s="13" customFormat="1" ht="54.75" customHeight="1" hidden="1">
      <c r="A58" s="20">
        <v>1</v>
      </c>
      <c r="B58" s="8">
        <v>29</v>
      </c>
      <c r="C58" s="4">
        <v>29</v>
      </c>
      <c r="D58" s="3">
        <v>0.645833333333333</v>
      </c>
      <c r="E58" s="2" t="s">
        <v>84</v>
      </c>
      <c r="F58" s="25" t="s">
        <v>87</v>
      </c>
      <c r="G58" s="8" t="s">
        <v>44</v>
      </c>
      <c r="H58" s="23" t="s">
        <v>46</v>
      </c>
      <c r="I58" s="1" t="s">
        <v>42</v>
      </c>
      <c r="J58" s="5" t="s">
        <v>43</v>
      </c>
      <c r="K58" s="5" t="s">
        <v>122</v>
      </c>
      <c r="L58" s="125">
        <v>0.6458333333333334</v>
      </c>
      <c r="M58" s="36">
        <v>0.6606944444444445</v>
      </c>
      <c r="N58" s="55">
        <f>M58-L58</f>
        <v>0.014861111111111103</v>
      </c>
      <c r="O58" s="130">
        <v>0.01678240740740741</v>
      </c>
      <c r="P58" s="197">
        <v>5.4</v>
      </c>
      <c r="Q58" s="125"/>
      <c r="R58" s="36"/>
      <c r="S58" s="123">
        <v>0.6680555555555556</v>
      </c>
      <c r="T58" s="36">
        <v>0.6922222222222222</v>
      </c>
      <c r="U58" s="55">
        <f>T58-S58</f>
        <v>0.02416666666666656</v>
      </c>
      <c r="V58" s="114">
        <v>0.025636574074074072</v>
      </c>
      <c r="W58" s="117"/>
      <c r="X58" s="148">
        <v>40.25</v>
      </c>
      <c r="Y58" s="133"/>
      <c r="Z58" s="99">
        <v>44.91</v>
      </c>
      <c r="AA58" s="133"/>
      <c r="AB58" s="99">
        <v>58.16</v>
      </c>
      <c r="AC58" s="133"/>
      <c r="AD58" s="99">
        <v>85.59</v>
      </c>
      <c r="AE58" s="133"/>
      <c r="AF58" s="99">
        <v>49.53</v>
      </c>
      <c r="AG58" s="133"/>
      <c r="AH58" s="99">
        <v>52.58</v>
      </c>
      <c r="AI58" s="133"/>
      <c r="AJ58" s="99">
        <v>48.02</v>
      </c>
      <c r="AK58" s="133"/>
      <c r="AL58" s="7"/>
      <c r="AM58" s="7"/>
      <c r="AN58" s="7">
        <f aca="true" t="shared" si="12" ref="AN58:AO60">AJ58+AH58+AF58+AD58+AB58+Z58+X58</f>
        <v>379.03999999999996</v>
      </c>
      <c r="AO58" s="135">
        <f t="shared" si="12"/>
        <v>0</v>
      </c>
      <c r="AP58" s="121">
        <f>AN58*0.2+W58+P58+AO58</f>
        <v>81.208</v>
      </c>
      <c r="AQ58" s="88"/>
      <c r="AR58" s="85"/>
    </row>
    <row r="59" spans="1:44" s="13" customFormat="1" ht="54.75" customHeight="1" hidden="1">
      <c r="A59" s="20">
        <v>2</v>
      </c>
      <c r="B59" s="4">
        <v>9</v>
      </c>
      <c r="C59" s="4">
        <v>9</v>
      </c>
      <c r="D59" s="3">
        <v>0.333333333333333</v>
      </c>
      <c r="E59" s="2" t="s">
        <v>83</v>
      </c>
      <c r="F59" s="25" t="s">
        <v>85</v>
      </c>
      <c r="G59" s="8">
        <v>1</v>
      </c>
      <c r="H59" s="2" t="s">
        <v>159</v>
      </c>
      <c r="I59" s="1" t="s">
        <v>161</v>
      </c>
      <c r="J59" s="5" t="s">
        <v>160</v>
      </c>
      <c r="K59" s="5" t="s">
        <v>45</v>
      </c>
      <c r="L59" s="125">
        <v>0.3333333333333333</v>
      </c>
      <c r="M59" s="36">
        <v>0.3497222222222222</v>
      </c>
      <c r="N59" s="100">
        <f>M59-L59</f>
        <v>0.016388888888888897</v>
      </c>
      <c r="O59" s="130">
        <v>0.01678240740740741</v>
      </c>
      <c r="P59" s="127"/>
      <c r="Q59" s="125"/>
      <c r="R59" s="36"/>
      <c r="S59" s="123">
        <v>0.35694444444444445</v>
      </c>
      <c r="T59" s="36">
        <v>0.38149305555555557</v>
      </c>
      <c r="U59" s="55">
        <f>T59-S59</f>
        <v>0.02454861111111112</v>
      </c>
      <c r="V59" s="114">
        <v>0.025636574074074072</v>
      </c>
      <c r="W59" s="192"/>
      <c r="X59" s="148">
        <v>55.84</v>
      </c>
      <c r="Y59" s="133"/>
      <c r="Z59" s="99">
        <v>49.1</v>
      </c>
      <c r="AA59" s="133"/>
      <c r="AB59" s="99">
        <v>107.92</v>
      </c>
      <c r="AC59" s="133"/>
      <c r="AD59" s="194">
        <v>80.67</v>
      </c>
      <c r="AE59" s="133"/>
      <c r="AF59" s="195">
        <v>59.07</v>
      </c>
      <c r="AG59" s="133"/>
      <c r="AH59" s="194">
        <v>59.03</v>
      </c>
      <c r="AI59" s="133"/>
      <c r="AJ59" s="194">
        <v>51.95</v>
      </c>
      <c r="AK59" s="133"/>
      <c r="AL59" s="98"/>
      <c r="AM59" s="98"/>
      <c r="AN59" s="7">
        <f t="shared" si="12"/>
        <v>463.58000000000004</v>
      </c>
      <c r="AO59" s="120">
        <f t="shared" si="12"/>
        <v>0</v>
      </c>
      <c r="AP59" s="121">
        <f>AN59*0.2+W59+P59+AO59</f>
        <v>92.71600000000001</v>
      </c>
      <c r="AQ59" s="96">
        <v>64.07</v>
      </c>
      <c r="AR59" s="97">
        <f>SUM(AP59:AQ59)</f>
        <v>156.786</v>
      </c>
    </row>
    <row r="60" spans="1:44" s="13" customFormat="1" ht="54.75" customHeight="1" hidden="1">
      <c r="A60" s="20">
        <v>3</v>
      </c>
      <c r="B60" s="8">
        <v>7</v>
      </c>
      <c r="C60" s="4">
        <v>7</v>
      </c>
      <c r="D60" s="3">
        <v>0.322916666666667</v>
      </c>
      <c r="E60" s="2" t="s">
        <v>105</v>
      </c>
      <c r="F60" s="25" t="s">
        <v>106</v>
      </c>
      <c r="G60" s="8" t="s">
        <v>44</v>
      </c>
      <c r="H60" s="23" t="s">
        <v>123</v>
      </c>
      <c r="I60" s="1" t="s">
        <v>109</v>
      </c>
      <c r="J60" s="8" t="s">
        <v>108</v>
      </c>
      <c r="K60" s="5" t="s">
        <v>116</v>
      </c>
      <c r="L60" s="125">
        <v>0.3229166666666667</v>
      </c>
      <c r="M60" s="36">
        <v>0.33918981481481486</v>
      </c>
      <c r="N60" s="55">
        <f>M60-L60</f>
        <v>0.016273148148148175</v>
      </c>
      <c r="O60" s="130">
        <v>0.01678240740740741</v>
      </c>
      <c r="P60" s="127"/>
      <c r="Q60" s="125"/>
      <c r="R60" s="36"/>
      <c r="S60" s="123">
        <v>0.34652777777777777</v>
      </c>
      <c r="T60" s="36">
        <v>0.37192129629629633</v>
      </c>
      <c r="U60" s="55">
        <f>T60-S60</f>
        <v>0.025393518518518565</v>
      </c>
      <c r="V60" s="114">
        <v>0.025636574074074072</v>
      </c>
      <c r="W60" s="117">
        <v>9</v>
      </c>
      <c r="X60" s="148">
        <v>46.37</v>
      </c>
      <c r="Y60" s="133"/>
      <c r="Z60" s="99">
        <v>77.9</v>
      </c>
      <c r="AA60" s="133"/>
      <c r="AB60" s="99">
        <v>103.67</v>
      </c>
      <c r="AC60" s="133"/>
      <c r="AD60" s="99">
        <v>95.47</v>
      </c>
      <c r="AE60" s="133"/>
      <c r="AF60" s="99">
        <v>58.07</v>
      </c>
      <c r="AG60" s="133"/>
      <c r="AH60" s="99">
        <v>63.61</v>
      </c>
      <c r="AI60" s="133"/>
      <c r="AJ60" s="99">
        <v>63.69</v>
      </c>
      <c r="AK60" s="133"/>
      <c r="AL60" s="7"/>
      <c r="AM60" s="7"/>
      <c r="AN60" s="7">
        <f t="shared" si="12"/>
        <v>508.7800000000001</v>
      </c>
      <c r="AO60" s="120">
        <f t="shared" si="12"/>
        <v>0</v>
      </c>
      <c r="AP60" s="121">
        <f>AN60*0.2+W60+P60+AO60</f>
        <v>110.75600000000003</v>
      </c>
      <c r="AQ60" s="88" t="s">
        <v>67</v>
      </c>
      <c r="AR60" s="85"/>
    </row>
    <row r="61" spans="1:44" s="13" customFormat="1" ht="54.75" customHeight="1" hidden="1" thickBot="1">
      <c r="A61" s="20"/>
      <c r="B61" s="4">
        <v>14</v>
      </c>
      <c r="C61" s="4">
        <v>14</v>
      </c>
      <c r="D61" s="3">
        <v>0.65625</v>
      </c>
      <c r="E61" s="2" t="s">
        <v>139</v>
      </c>
      <c r="F61" s="1" t="s">
        <v>140</v>
      </c>
      <c r="G61" s="8" t="s">
        <v>44</v>
      </c>
      <c r="H61" s="2" t="s">
        <v>167</v>
      </c>
      <c r="I61" s="1" t="s">
        <v>168</v>
      </c>
      <c r="J61" s="5" t="s">
        <v>143</v>
      </c>
      <c r="K61" s="5" t="s">
        <v>153</v>
      </c>
      <c r="L61" s="125">
        <v>0.65625</v>
      </c>
      <c r="M61" s="36">
        <v>0.6744675925925926</v>
      </c>
      <c r="N61" s="55">
        <f>M61-L61</f>
        <v>0.01821759259259259</v>
      </c>
      <c r="O61" s="130">
        <v>0.01678240740740741</v>
      </c>
      <c r="P61" s="197">
        <v>24.8</v>
      </c>
      <c r="Q61" s="125"/>
      <c r="R61" s="36"/>
      <c r="S61" s="123">
        <v>0.6819444444444445</v>
      </c>
      <c r="T61" s="36">
        <v>0.7074421296296296</v>
      </c>
      <c r="U61" s="55">
        <f>T61-S61</f>
        <v>0.025497685185185137</v>
      </c>
      <c r="V61" s="114">
        <v>0.025636574074074072</v>
      </c>
      <c r="W61" s="117"/>
      <c r="X61" s="148">
        <v>50.41</v>
      </c>
      <c r="Y61" s="66"/>
      <c r="Z61" s="99">
        <v>53.69</v>
      </c>
      <c r="AA61" s="66"/>
      <c r="AB61" s="99">
        <v>70.85</v>
      </c>
      <c r="AC61" s="66"/>
      <c r="AD61" s="99" t="s">
        <v>52</v>
      </c>
      <c r="AE61" s="66"/>
      <c r="AF61" s="99">
        <v>59.02</v>
      </c>
      <c r="AG61" s="66"/>
      <c r="AH61" s="99">
        <v>61.95</v>
      </c>
      <c r="AI61" s="66"/>
      <c r="AJ61" s="99">
        <v>48.15</v>
      </c>
      <c r="AK61" s="66"/>
      <c r="AL61" s="7"/>
      <c r="AM61" s="7"/>
      <c r="AN61" s="7"/>
      <c r="AO61" s="120">
        <f>AK61+AI61+AG61+AE61+AC61+AA61+Y61</f>
        <v>0</v>
      </c>
      <c r="AP61" s="204" t="s">
        <v>52</v>
      </c>
      <c r="AQ61" s="88"/>
      <c r="AR61" s="85"/>
    </row>
    <row r="62" spans="1:44" s="105" customFormat="1" ht="24.75" customHeight="1" hidden="1" thickBot="1">
      <c r="A62" s="131" t="s">
        <v>188</v>
      </c>
      <c r="B62" s="109"/>
      <c r="C62" s="109"/>
      <c r="D62" s="110"/>
      <c r="E62" s="111"/>
      <c r="F62" s="137"/>
      <c r="G62" s="109"/>
      <c r="H62" s="111"/>
      <c r="I62" s="137"/>
      <c r="J62" s="109"/>
      <c r="K62" s="111"/>
      <c r="L62" s="138"/>
      <c r="M62" s="138"/>
      <c r="N62" s="112"/>
      <c r="O62" s="112"/>
      <c r="P62" s="138"/>
      <c r="Q62" s="138"/>
      <c r="R62" s="138"/>
      <c r="S62" s="138"/>
      <c r="T62" s="138"/>
      <c r="U62" s="112"/>
      <c r="V62" s="139"/>
      <c r="W62" s="109"/>
      <c r="X62" s="140"/>
      <c r="Y62" s="141"/>
      <c r="Z62" s="140"/>
      <c r="AA62" s="140"/>
      <c r="AB62" s="140"/>
      <c r="AC62" s="140"/>
      <c r="AD62" s="140"/>
      <c r="AE62" s="141"/>
      <c r="AF62" s="140"/>
      <c r="AG62" s="140"/>
      <c r="AH62" s="140"/>
      <c r="AI62" s="140"/>
      <c r="AJ62" s="140"/>
      <c r="AK62" s="140"/>
      <c r="AL62" s="140"/>
      <c r="AM62" s="140"/>
      <c r="AN62" s="140"/>
      <c r="AO62" s="141"/>
      <c r="AP62" s="142"/>
      <c r="AQ62" s="103"/>
      <c r="AR62" s="104"/>
    </row>
    <row r="63" spans="1:44" s="13" customFormat="1" ht="54.75" customHeight="1" hidden="1">
      <c r="A63" s="201">
        <v>1</v>
      </c>
      <c r="B63" s="9">
        <v>35</v>
      </c>
      <c r="C63" s="11">
        <v>37</v>
      </c>
      <c r="D63" s="70">
        <v>0.40625</v>
      </c>
      <c r="E63" s="26" t="s">
        <v>267</v>
      </c>
      <c r="F63" s="84" t="s">
        <v>174</v>
      </c>
      <c r="G63" s="9">
        <v>2</v>
      </c>
      <c r="H63" s="12" t="s">
        <v>189</v>
      </c>
      <c r="I63" s="191" t="s">
        <v>180</v>
      </c>
      <c r="J63" s="9" t="s">
        <v>160</v>
      </c>
      <c r="K63" s="91" t="s">
        <v>45</v>
      </c>
      <c r="L63" s="124">
        <v>0.40625</v>
      </c>
      <c r="M63" s="119">
        <v>0.4222222222222222</v>
      </c>
      <c r="N63" s="113">
        <f>M63-L63</f>
        <v>0.01597222222222222</v>
      </c>
      <c r="O63" s="202">
        <v>0.01678240740740741</v>
      </c>
      <c r="P63" s="205"/>
      <c r="Q63" s="124"/>
      <c r="R63" s="119"/>
      <c r="S63" s="122">
        <v>0.4291666666666667</v>
      </c>
      <c r="T63" s="119">
        <v>0.4538194444444445</v>
      </c>
      <c r="U63" s="113">
        <f>T63-S63</f>
        <v>0.0246527777777778</v>
      </c>
      <c r="V63" s="203">
        <v>0.026064814814814815</v>
      </c>
      <c r="W63" s="136"/>
      <c r="X63" s="147">
        <v>46.97</v>
      </c>
      <c r="Y63" s="133"/>
      <c r="Z63" s="144">
        <v>55.9</v>
      </c>
      <c r="AA63" s="133"/>
      <c r="AB63" s="144">
        <v>65.42</v>
      </c>
      <c r="AC63" s="133">
        <v>2</v>
      </c>
      <c r="AD63" s="144">
        <v>32.73</v>
      </c>
      <c r="AE63" s="133"/>
      <c r="AF63" s="144">
        <v>63.02</v>
      </c>
      <c r="AG63" s="133"/>
      <c r="AH63" s="144">
        <v>81.78</v>
      </c>
      <c r="AI63" s="133"/>
      <c r="AJ63" s="144"/>
      <c r="AK63" s="133"/>
      <c r="AL63" s="107"/>
      <c r="AM63" s="107"/>
      <c r="AN63" s="107">
        <f aca="true" t="shared" si="13" ref="AN63:AO65">AJ63+AH63+AF63+AD63+AB63+Z63+X63</f>
        <v>345.81999999999994</v>
      </c>
      <c r="AO63" s="135">
        <f t="shared" si="13"/>
        <v>2</v>
      </c>
      <c r="AP63" s="121">
        <f>AN63*0.2+W63+P63+AO63</f>
        <v>71.16399999999999</v>
      </c>
      <c r="AQ63" s="89">
        <v>69.87</v>
      </c>
      <c r="AR63" s="87">
        <f>SUM(AP63:AQ63)</f>
        <v>141.034</v>
      </c>
    </row>
    <row r="64" spans="1:44" s="13" customFormat="1" ht="54.75" customHeight="1" hidden="1">
      <c r="A64" s="20">
        <v>2</v>
      </c>
      <c r="B64" s="8">
        <v>23</v>
      </c>
      <c r="C64" s="4">
        <v>23</v>
      </c>
      <c r="D64" s="3">
        <v>0.666666666666667</v>
      </c>
      <c r="E64" s="2" t="s">
        <v>29</v>
      </c>
      <c r="F64" s="1" t="s">
        <v>20</v>
      </c>
      <c r="G64" s="8">
        <v>2</v>
      </c>
      <c r="H64" s="2" t="s">
        <v>177</v>
      </c>
      <c r="I64" s="1" t="s">
        <v>178</v>
      </c>
      <c r="J64" s="8" t="s">
        <v>179</v>
      </c>
      <c r="K64" s="5" t="s">
        <v>260</v>
      </c>
      <c r="L64" s="125">
        <v>0.6666666666666666</v>
      </c>
      <c r="M64" s="36">
        <v>0.6830092592592593</v>
      </c>
      <c r="N64" s="55">
        <f>M64-L64</f>
        <v>0.01634259259259263</v>
      </c>
      <c r="O64" s="130">
        <v>0.01678240740740741</v>
      </c>
      <c r="P64" s="128"/>
      <c r="Q64" s="125"/>
      <c r="R64" s="36"/>
      <c r="S64" s="123">
        <v>0.6902777777777778</v>
      </c>
      <c r="T64" s="36">
        <v>0.7159027777777779</v>
      </c>
      <c r="U64" s="55">
        <f>T64-S64</f>
        <v>0.02562500000000012</v>
      </c>
      <c r="V64" s="114">
        <v>0.026064814814814815</v>
      </c>
      <c r="W64" s="117"/>
      <c r="X64" s="148">
        <v>53.72</v>
      </c>
      <c r="Y64" s="133"/>
      <c r="Z64" s="99">
        <v>71.06</v>
      </c>
      <c r="AA64" s="133"/>
      <c r="AB64" s="99">
        <v>77.29</v>
      </c>
      <c r="AC64" s="133"/>
      <c r="AD64" s="99">
        <v>39.21</v>
      </c>
      <c r="AE64" s="133"/>
      <c r="AF64" s="99">
        <v>57.1</v>
      </c>
      <c r="AG64" s="133"/>
      <c r="AH64" s="99">
        <v>63.53</v>
      </c>
      <c r="AI64" s="133"/>
      <c r="AJ64" s="99"/>
      <c r="AK64" s="133"/>
      <c r="AL64" s="7"/>
      <c r="AM64" s="7"/>
      <c r="AN64" s="7">
        <f t="shared" si="13"/>
        <v>361.90999999999997</v>
      </c>
      <c r="AO64" s="120">
        <f t="shared" si="13"/>
        <v>0</v>
      </c>
      <c r="AP64" s="121">
        <f>AN64*0.2+W64+P64+AO64</f>
        <v>72.38199999999999</v>
      </c>
      <c r="AQ64" s="88"/>
      <c r="AR64" s="85"/>
    </row>
    <row r="65" spans="1:44" s="13" customFormat="1" ht="54.75" customHeight="1" hidden="1" thickBot="1">
      <c r="A65" s="20">
        <v>3</v>
      </c>
      <c r="B65" s="4">
        <v>33</v>
      </c>
      <c r="C65" s="4">
        <v>32</v>
      </c>
      <c r="D65" s="3">
        <v>0.729166666666669</v>
      </c>
      <c r="E65" s="2" t="s">
        <v>86</v>
      </c>
      <c r="F65" s="25" t="s">
        <v>121</v>
      </c>
      <c r="G65" s="8">
        <v>2</v>
      </c>
      <c r="H65" s="2" t="s">
        <v>171</v>
      </c>
      <c r="I65" s="1" t="s">
        <v>172</v>
      </c>
      <c r="J65" s="5" t="s">
        <v>160</v>
      </c>
      <c r="K65" s="5" t="s">
        <v>45</v>
      </c>
      <c r="L65" s="125">
        <v>0.7291666666666666</v>
      </c>
      <c r="M65" s="36">
        <v>0.7452199074074074</v>
      </c>
      <c r="N65" s="55">
        <f>M65-L65</f>
        <v>0.01605324074074077</v>
      </c>
      <c r="O65" s="130">
        <v>0.01678240740740741</v>
      </c>
      <c r="P65" s="128"/>
      <c r="Q65" s="125"/>
      <c r="R65" s="36"/>
      <c r="S65" s="123">
        <v>0.7527777777777778</v>
      </c>
      <c r="T65" s="36">
        <v>0.7773611111111111</v>
      </c>
      <c r="U65" s="55">
        <f>T65-S65</f>
        <v>0.02458333333333329</v>
      </c>
      <c r="V65" s="114">
        <v>0.026064814814814815</v>
      </c>
      <c r="W65" s="117"/>
      <c r="X65" s="148">
        <v>61.87</v>
      </c>
      <c r="Y65" s="133"/>
      <c r="Z65" s="99">
        <v>68.54</v>
      </c>
      <c r="AA65" s="133"/>
      <c r="AB65" s="99">
        <v>94.27</v>
      </c>
      <c r="AC65" s="133">
        <v>20</v>
      </c>
      <c r="AD65" s="99">
        <v>32.61</v>
      </c>
      <c r="AE65" s="133"/>
      <c r="AF65" s="99">
        <v>55.02</v>
      </c>
      <c r="AG65" s="133"/>
      <c r="AH65" s="99">
        <v>58.3</v>
      </c>
      <c r="AI65" s="133"/>
      <c r="AJ65" s="99"/>
      <c r="AK65" s="133"/>
      <c r="AL65" s="7"/>
      <c r="AM65" s="7"/>
      <c r="AN65" s="7">
        <f t="shared" si="13"/>
        <v>370.61</v>
      </c>
      <c r="AO65" s="120">
        <f t="shared" si="13"/>
        <v>20</v>
      </c>
      <c r="AP65" s="121">
        <f>AN65*0.2+W65+P65+AO65</f>
        <v>94.122</v>
      </c>
      <c r="AQ65" s="88"/>
      <c r="AR65" s="85"/>
    </row>
    <row r="66" spans="1:44" s="105" customFormat="1" ht="24.75" customHeight="1" hidden="1" thickBot="1">
      <c r="A66" s="131" t="s">
        <v>190</v>
      </c>
      <c r="B66" s="109"/>
      <c r="C66" s="109"/>
      <c r="D66" s="110"/>
      <c r="E66" s="111"/>
      <c r="F66" s="137"/>
      <c r="G66" s="109"/>
      <c r="H66" s="111"/>
      <c r="I66" s="137"/>
      <c r="J66" s="109"/>
      <c r="K66" s="111"/>
      <c r="L66" s="138"/>
      <c r="M66" s="138"/>
      <c r="N66" s="112"/>
      <c r="O66" s="112"/>
      <c r="P66" s="138"/>
      <c r="Q66" s="138"/>
      <c r="R66" s="138"/>
      <c r="S66" s="138"/>
      <c r="T66" s="138"/>
      <c r="U66" s="112"/>
      <c r="V66" s="139"/>
      <c r="W66" s="109"/>
      <c r="X66" s="140"/>
      <c r="Y66" s="141"/>
      <c r="Z66" s="140"/>
      <c r="AA66" s="140"/>
      <c r="AB66" s="140"/>
      <c r="AC66" s="140"/>
      <c r="AD66" s="140"/>
      <c r="AE66" s="141"/>
      <c r="AF66" s="140"/>
      <c r="AG66" s="140"/>
      <c r="AH66" s="140"/>
      <c r="AI66" s="140"/>
      <c r="AJ66" s="140"/>
      <c r="AK66" s="140"/>
      <c r="AL66" s="140"/>
      <c r="AM66" s="140"/>
      <c r="AN66" s="140"/>
      <c r="AO66" s="141"/>
      <c r="AP66" s="142"/>
      <c r="AQ66" s="103"/>
      <c r="AR66" s="104"/>
    </row>
    <row r="67" spans="1:44" s="13" customFormat="1" ht="54.75" customHeight="1" hidden="1">
      <c r="A67" s="20">
        <v>1</v>
      </c>
      <c r="B67" s="8">
        <v>5</v>
      </c>
      <c r="C67" s="93" t="s">
        <v>194</v>
      </c>
      <c r="D67" s="3">
        <v>0.364583333333333</v>
      </c>
      <c r="E67" s="34" t="s">
        <v>58</v>
      </c>
      <c r="F67" s="1" t="s">
        <v>59</v>
      </c>
      <c r="G67" s="8">
        <v>2</v>
      </c>
      <c r="H67" s="74" t="s">
        <v>331</v>
      </c>
      <c r="I67" s="25" t="s">
        <v>198</v>
      </c>
      <c r="J67" s="5" t="s">
        <v>200</v>
      </c>
      <c r="K67" s="5" t="s">
        <v>56</v>
      </c>
      <c r="L67" s="125">
        <v>0.3645833333333333</v>
      </c>
      <c r="M67" s="36">
        <v>0.3848263888888889</v>
      </c>
      <c r="N67" s="55">
        <f>M67-L67</f>
        <v>0.02024305555555561</v>
      </c>
      <c r="O67" s="130">
        <v>0.021006944444444443</v>
      </c>
      <c r="P67" s="127"/>
      <c r="Q67" s="125"/>
      <c r="R67" s="36"/>
      <c r="S67" s="123">
        <v>0.39166666666666666</v>
      </c>
      <c r="T67" s="36">
        <v>0.42064814814814816</v>
      </c>
      <c r="U67" s="55">
        <f>T67-S67</f>
        <v>0.028981481481481497</v>
      </c>
      <c r="V67" s="114">
        <v>0.028402777777777777</v>
      </c>
      <c r="W67" s="117"/>
      <c r="X67" s="148">
        <v>61.53</v>
      </c>
      <c r="Y67" s="133"/>
      <c r="Z67" s="99">
        <v>70.67</v>
      </c>
      <c r="AA67" s="133"/>
      <c r="AB67" s="99">
        <v>75.77</v>
      </c>
      <c r="AC67" s="133"/>
      <c r="AD67" s="99">
        <v>103.71</v>
      </c>
      <c r="AE67" s="133"/>
      <c r="AF67" s="99">
        <v>69.4</v>
      </c>
      <c r="AG67" s="133"/>
      <c r="AH67" s="99">
        <v>73.23</v>
      </c>
      <c r="AI67" s="133"/>
      <c r="AJ67" s="99"/>
      <c r="AK67" s="133"/>
      <c r="AL67" s="7"/>
      <c r="AM67" s="7"/>
      <c r="AN67" s="7">
        <f>AJ67+AH67+AF67+AD67+AB67+Z67+X67</f>
        <v>454.30999999999995</v>
      </c>
      <c r="AO67" s="135">
        <f>AK67+AI67+AG67+AE67+AC67+AA67+Y67</f>
        <v>0</v>
      </c>
      <c r="AP67" s="121">
        <f>AN67*0.2+W67+P67+AO67</f>
        <v>90.862</v>
      </c>
      <c r="AQ67" s="88">
        <v>72.77</v>
      </c>
      <c r="AR67" s="85">
        <f>SUM(AP67:AQ67)</f>
        <v>163.632</v>
      </c>
    </row>
    <row r="68" spans="1:44" s="13" customFormat="1" ht="54.75" customHeight="1" hidden="1">
      <c r="A68" s="20"/>
      <c r="B68" s="8">
        <v>24</v>
      </c>
      <c r="C68" s="4">
        <v>24</v>
      </c>
      <c r="D68" s="3">
        <v>0.750000000000003</v>
      </c>
      <c r="E68" s="2" t="s">
        <v>74</v>
      </c>
      <c r="F68" s="25" t="s">
        <v>55</v>
      </c>
      <c r="G68" s="8">
        <v>2</v>
      </c>
      <c r="H68" s="2" t="s">
        <v>254</v>
      </c>
      <c r="I68" s="25" t="s">
        <v>255</v>
      </c>
      <c r="J68" s="5" t="s">
        <v>256</v>
      </c>
      <c r="K68" s="5" t="s">
        <v>137</v>
      </c>
      <c r="L68" s="125">
        <v>0.75</v>
      </c>
      <c r="M68" s="36">
        <v>0.7664814814814815</v>
      </c>
      <c r="N68" s="198">
        <f>M68-L68</f>
        <v>0.01648148148148154</v>
      </c>
      <c r="O68" s="199">
        <v>0.021006944444444443</v>
      </c>
      <c r="P68" s="127">
        <v>78.2</v>
      </c>
      <c r="Q68" s="125"/>
      <c r="R68" s="36"/>
      <c r="S68" s="123">
        <v>0.7736111111111111</v>
      </c>
      <c r="T68" s="36">
        <v>0.8038657407407408</v>
      </c>
      <c r="U68" s="55">
        <f>T68-S68</f>
        <v>0.03025462962962966</v>
      </c>
      <c r="V68" s="114">
        <v>0.028402777777777777</v>
      </c>
      <c r="W68" s="117"/>
      <c r="X68" s="148">
        <v>81.88</v>
      </c>
      <c r="Y68" s="133"/>
      <c r="Z68" s="99">
        <v>94.35</v>
      </c>
      <c r="AA68" s="133">
        <v>20</v>
      </c>
      <c r="AB68" s="99" t="s">
        <v>52</v>
      </c>
      <c r="AC68" s="200"/>
      <c r="AD68" s="99">
        <v>49.14</v>
      </c>
      <c r="AE68" s="133"/>
      <c r="AF68" s="99">
        <v>111.57</v>
      </c>
      <c r="AG68" s="133"/>
      <c r="AH68" s="99">
        <v>107.9</v>
      </c>
      <c r="AI68" s="133"/>
      <c r="AJ68" s="99"/>
      <c r="AK68" s="133"/>
      <c r="AL68" s="7"/>
      <c r="AM68" s="7"/>
      <c r="AN68" s="7"/>
      <c r="AO68" s="120">
        <f>AK68+AI68+AG68+AE68+AC68+AA68+Y68</f>
        <v>20</v>
      </c>
      <c r="AP68" s="121" t="s">
        <v>52</v>
      </c>
      <c r="AQ68" s="88">
        <v>74.62</v>
      </c>
      <c r="AR68" s="85">
        <f>SUM(AP68:AQ68)</f>
        <v>74.62</v>
      </c>
    </row>
    <row r="69" spans="3:30" ht="138.75" customHeight="1" hidden="1">
      <c r="C69" s="35"/>
      <c r="D69" s="35"/>
      <c r="E69" s="557" t="s">
        <v>18</v>
      </c>
      <c r="F69" s="557"/>
      <c r="G69" s="72"/>
      <c r="H69" s="72"/>
      <c r="I69" s="51"/>
      <c r="J69" s="72"/>
      <c r="K69" s="71"/>
      <c r="L69" s="71"/>
      <c r="M69" s="106"/>
      <c r="N69" s="69"/>
      <c r="O69" s="69"/>
      <c r="P69" s="69"/>
      <c r="Q69" s="72"/>
      <c r="R69" s="71"/>
      <c r="S69" s="69"/>
      <c r="T69" s="69"/>
      <c r="U69" s="71" t="s">
        <v>150</v>
      </c>
      <c r="V69" s="71"/>
      <c r="Z69" s="193"/>
      <c r="AD69" s="72"/>
    </row>
    <row r="70" ht="15" hidden="1"/>
    <row r="71" ht="15" hidden="1"/>
    <row r="72" ht="15" hidden="1"/>
    <row r="73" ht="15" hidden="1"/>
    <row r="74" ht="15" hidden="1"/>
  </sheetData>
  <sheetProtection/>
  <mergeCells count="42">
    <mergeCell ref="G9:G10"/>
    <mergeCell ref="H9:H10"/>
    <mergeCell ref="A9:A10"/>
    <mergeCell ref="B9:B10"/>
    <mergeCell ref="C9:C10"/>
    <mergeCell ref="D9:D10"/>
    <mergeCell ref="E9:E10"/>
    <mergeCell ref="F9:F10"/>
    <mergeCell ref="I9:I10"/>
    <mergeCell ref="J9:J10"/>
    <mergeCell ref="K9:K10"/>
    <mergeCell ref="AQ9:AQ10"/>
    <mergeCell ref="AR9:AR10"/>
    <mergeCell ref="AL9:AM9"/>
    <mergeCell ref="AB9:AC9"/>
    <mergeCell ref="E69:F69"/>
    <mergeCell ref="AD9:AE9"/>
    <mergeCell ref="AF9:AG9"/>
    <mergeCell ref="AH9:AI9"/>
    <mergeCell ref="AJ9:AK9"/>
    <mergeCell ref="AN9:AN10"/>
    <mergeCell ref="L9:P9"/>
    <mergeCell ref="A11:AP11"/>
    <mergeCell ref="AE42:AP42"/>
    <mergeCell ref="H43:I43"/>
    <mergeCell ref="AF8:AP8"/>
    <mergeCell ref="AO9:AO10"/>
    <mergeCell ref="AP9:AP10"/>
    <mergeCell ref="Q9:R9"/>
    <mergeCell ref="S9:W9"/>
    <mergeCell ref="X9:Y9"/>
    <mergeCell ref="Z9:AA9"/>
    <mergeCell ref="AE44:AP44"/>
    <mergeCell ref="A17:AP17"/>
    <mergeCell ref="A34:AP34"/>
    <mergeCell ref="A1:AR1"/>
    <mergeCell ref="A2:AR2"/>
    <mergeCell ref="A3:AR3"/>
    <mergeCell ref="A4:AR4"/>
    <mergeCell ref="A23:AP23"/>
    <mergeCell ref="A5:AP5"/>
    <mergeCell ref="A6:AP6"/>
  </mergeCells>
  <printOptions horizontalCentered="1"/>
  <pageMargins left="0" right="0" top="0.3937007874015748" bottom="0.3937007874015748" header="0" footer="0"/>
  <pageSetup fitToHeight="2" horizontalDpi="300" verticalDpi="300" orientation="landscape" paperSize="9" scale="43" r:id="rId2"/>
  <rowBreaks count="2" manualBreakCount="2">
    <brk id="44" max="43" man="1"/>
    <brk id="54" max="42" man="1"/>
  </rowBreaks>
  <colBreaks count="1" manualBreakCount="1">
    <brk id="42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view="pageBreakPreview" zoomScale="55" zoomScaleNormal="75" zoomScaleSheetLayoutView="55" zoomScalePageLayoutView="0" workbookViewId="0" topLeftCell="A7">
      <selection activeCell="AK22" sqref="AK22"/>
    </sheetView>
  </sheetViews>
  <sheetFormatPr defaultColWidth="9.140625" defaultRowHeight="15"/>
  <cols>
    <col min="1" max="1" width="5.00390625" style="206" customWidth="1"/>
    <col min="2" max="2" width="5.421875" style="206" customWidth="1"/>
    <col min="3" max="3" width="5.421875" style="207" hidden="1" customWidth="1"/>
    <col min="4" max="4" width="8.57421875" style="207" hidden="1" customWidth="1"/>
    <col min="5" max="5" width="21.28125" style="206" customWidth="1"/>
    <col min="6" max="6" width="14.8515625" style="206" hidden="1" customWidth="1"/>
    <col min="7" max="7" width="5.8515625" style="206" hidden="1" customWidth="1"/>
    <col min="8" max="8" width="41.00390625" style="206" customWidth="1"/>
    <col min="9" max="9" width="14.8515625" style="208" customWidth="1"/>
    <col min="10" max="10" width="23.140625" style="206" customWidth="1"/>
    <col min="11" max="11" width="27.421875" style="206" customWidth="1"/>
    <col min="12" max="12" width="12.421875" style="206" hidden="1" customWidth="1"/>
    <col min="13" max="13" width="4.7109375" style="206" hidden="1" customWidth="1"/>
    <col min="14" max="14" width="12.7109375" style="206" hidden="1" customWidth="1"/>
    <col min="15" max="15" width="4.57421875" style="206" hidden="1" customWidth="1"/>
    <col min="16" max="16" width="8.00390625" style="206" customWidth="1"/>
    <col min="17" max="17" width="14.7109375" style="501" customWidth="1"/>
    <col min="18" max="19" width="13.00390625" style="206" customWidth="1"/>
    <col min="20" max="20" width="13.00390625" style="206" hidden="1" customWidth="1"/>
    <col min="21" max="21" width="9.140625" style="206" hidden="1" customWidth="1"/>
    <col min="22" max="22" width="14.00390625" style="206" hidden="1" customWidth="1"/>
    <col min="23" max="23" width="17.421875" style="206" hidden="1" customWidth="1"/>
    <col min="24" max="24" width="13.140625" style="189" hidden="1" customWidth="1"/>
    <col min="25" max="25" width="14.28125" style="206" hidden="1" customWidth="1"/>
    <col min="26" max="26" width="9.140625" style="223" customWidth="1"/>
    <col min="27" max="27" width="10.421875" style="223" customWidth="1"/>
    <col min="28" max="16384" width="9.140625" style="206" customWidth="1"/>
  </cols>
  <sheetData>
    <row r="1" spans="1:29" s="159" customFormat="1" ht="23.2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234"/>
      <c r="Z1" s="234"/>
      <c r="AA1" s="234"/>
      <c r="AB1" s="234"/>
      <c r="AC1" s="234"/>
    </row>
    <row r="2" spans="1:29" s="159" customFormat="1" ht="23.25" customHeight="1">
      <c r="A2" s="505" t="s">
        <v>349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235"/>
      <c r="Z2" s="235"/>
      <c r="AA2" s="235"/>
      <c r="AB2" s="235"/>
      <c r="AC2" s="235"/>
    </row>
    <row r="3" spans="1:29" s="155" customFormat="1" ht="21.75" customHeight="1">
      <c r="A3" s="538" t="s">
        <v>332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236"/>
      <c r="Z3" s="236"/>
      <c r="AA3" s="236"/>
      <c r="AB3" s="236"/>
      <c r="AC3" s="236"/>
    </row>
    <row r="4" spans="1:26" ht="17.25" customHeight="1">
      <c r="A4" s="589" t="s">
        <v>30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224"/>
    </row>
    <row r="5" spans="1:26" ht="13.5" customHeight="1" hidden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319"/>
      <c r="R5" s="211"/>
      <c r="S5" s="211"/>
      <c r="T5" s="211"/>
      <c r="U5" s="211"/>
      <c r="V5" s="210"/>
      <c r="W5" s="210"/>
      <c r="X5" s="212"/>
      <c r="Y5" s="210"/>
      <c r="Z5" s="224"/>
    </row>
    <row r="6" spans="1:26" ht="17.25" customHeight="1">
      <c r="A6" s="589" t="s">
        <v>13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224"/>
    </row>
    <row r="7" spans="1:26" ht="12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19"/>
      <c r="R7" s="211"/>
      <c r="S7" s="211"/>
      <c r="T7" s="211"/>
      <c r="U7" s="211"/>
      <c r="V7" s="210"/>
      <c r="W7" s="210"/>
      <c r="X7" s="212"/>
      <c r="Y7" s="210"/>
      <c r="Z7" s="224"/>
    </row>
    <row r="8" spans="1:28" s="160" customFormat="1" ht="15.75" customHeight="1" thickBot="1">
      <c r="A8" s="238" t="s">
        <v>350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78"/>
      <c r="M8" s="78"/>
      <c r="N8" s="539" t="s">
        <v>438</v>
      </c>
      <c r="O8" s="539"/>
      <c r="P8" s="539"/>
      <c r="Q8" s="539"/>
      <c r="R8" s="539"/>
      <c r="S8" s="539"/>
      <c r="T8" s="540"/>
      <c r="U8" s="540"/>
      <c r="V8" s="540"/>
      <c r="W8" s="540"/>
      <c r="X8" s="237"/>
      <c r="Y8" s="77"/>
      <c r="Z8" s="80"/>
      <c r="AA8" s="77"/>
      <c r="AB8" s="81"/>
    </row>
    <row r="9" spans="1:26" ht="34.5" customHeight="1">
      <c r="A9" s="599" t="s">
        <v>7</v>
      </c>
      <c r="B9" s="599" t="s">
        <v>24</v>
      </c>
      <c r="C9" s="599" t="s">
        <v>1</v>
      </c>
      <c r="D9" s="599" t="s">
        <v>27</v>
      </c>
      <c r="E9" s="588" t="s">
        <v>346</v>
      </c>
      <c r="F9" s="588" t="s">
        <v>2</v>
      </c>
      <c r="G9" s="599" t="s">
        <v>3</v>
      </c>
      <c r="H9" s="588" t="s">
        <v>347</v>
      </c>
      <c r="I9" s="588" t="s">
        <v>2</v>
      </c>
      <c r="J9" s="588" t="s">
        <v>4</v>
      </c>
      <c r="K9" s="588" t="s">
        <v>5</v>
      </c>
      <c r="L9" s="588" t="s">
        <v>147</v>
      </c>
      <c r="M9" s="599" t="s">
        <v>7</v>
      </c>
      <c r="N9" s="593" t="s">
        <v>146</v>
      </c>
      <c r="O9" s="599" t="s">
        <v>7</v>
      </c>
      <c r="P9" s="588" t="s">
        <v>34</v>
      </c>
      <c r="Q9" s="587" t="s">
        <v>8</v>
      </c>
      <c r="R9" s="593" t="s">
        <v>136</v>
      </c>
      <c r="S9" s="588" t="s">
        <v>53</v>
      </c>
      <c r="T9" s="592" t="s">
        <v>148</v>
      </c>
      <c r="U9" s="595" t="s">
        <v>7</v>
      </c>
      <c r="V9" s="592" t="s">
        <v>129</v>
      </c>
      <c r="W9" s="592" t="s">
        <v>64</v>
      </c>
      <c r="X9" s="590" t="s">
        <v>135</v>
      </c>
      <c r="Y9" s="592" t="s">
        <v>266</v>
      </c>
      <c r="Z9" s="224"/>
    </row>
    <row r="10" spans="1:26" ht="34.5" customHeight="1">
      <c r="A10" s="599"/>
      <c r="B10" s="599"/>
      <c r="C10" s="599"/>
      <c r="D10" s="599"/>
      <c r="E10" s="588"/>
      <c r="F10" s="588"/>
      <c r="G10" s="599"/>
      <c r="H10" s="588"/>
      <c r="I10" s="588"/>
      <c r="J10" s="588"/>
      <c r="K10" s="588"/>
      <c r="L10" s="588"/>
      <c r="M10" s="599"/>
      <c r="N10" s="594"/>
      <c r="O10" s="599"/>
      <c r="P10" s="588"/>
      <c r="Q10" s="587"/>
      <c r="R10" s="594"/>
      <c r="S10" s="588"/>
      <c r="T10" s="592"/>
      <c r="U10" s="595"/>
      <c r="V10" s="592"/>
      <c r="W10" s="592"/>
      <c r="X10" s="591"/>
      <c r="Y10" s="592"/>
      <c r="Z10" s="224"/>
    </row>
    <row r="11" spans="1:27" s="228" customFormat="1" ht="34.5" customHeight="1">
      <c r="A11" s="596" t="s">
        <v>353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8"/>
      <c r="T11" s="229"/>
      <c r="U11" s="229"/>
      <c r="V11" s="229"/>
      <c r="W11" s="229"/>
      <c r="X11" s="229"/>
      <c r="Y11" s="229"/>
      <c r="Z11" s="227"/>
      <c r="AA11" s="227"/>
    </row>
    <row r="12" spans="1:29" s="220" customFormat="1" ht="52.5" customHeight="1">
      <c r="A12" s="214">
        <f>RANK(S12,S$12:S$16,1)</f>
        <v>1</v>
      </c>
      <c r="B12" s="30">
        <v>28</v>
      </c>
      <c r="C12" s="4"/>
      <c r="D12" s="3"/>
      <c r="E12" s="263" t="s">
        <v>351</v>
      </c>
      <c r="F12" s="30"/>
      <c r="G12" s="29"/>
      <c r="H12" s="398" t="s">
        <v>405</v>
      </c>
      <c r="I12" s="393" t="s">
        <v>107</v>
      </c>
      <c r="J12" s="415" t="s">
        <v>415</v>
      </c>
      <c r="K12" s="242" t="s">
        <v>352</v>
      </c>
      <c r="L12" s="215"/>
      <c r="M12" s="213"/>
      <c r="N12" s="215"/>
      <c r="O12" s="213"/>
      <c r="P12" s="226">
        <v>15</v>
      </c>
      <c r="Q12" s="216">
        <v>130.69</v>
      </c>
      <c r="R12" s="216">
        <f>AA12*0.5</f>
        <v>5.844999999999999</v>
      </c>
      <c r="S12" s="216">
        <f>R12+P12</f>
        <v>20.845</v>
      </c>
      <c r="T12" s="495"/>
      <c r="U12" s="217"/>
      <c r="V12" s="218"/>
      <c r="W12" s="214"/>
      <c r="X12" s="219"/>
      <c r="Y12" s="222"/>
      <c r="Z12" s="224">
        <v>119</v>
      </c>
      <c r="AA12" s="225">
        <f>Q12-Z12</f>
        <v>11.689999999999998</v>
      </c>
      <c r="AB12" s="190"/>
      <c r="AC12" s="190"/>
    </row>
    <row r="13" spans="1:29" s="220" customFormat="1" ht="52.5" customHeight="1">
      <c r="A13" s="214">
        <f>RANK(S13,S$12:S$16,1)</f>
        <v>2</v>
      </c>
      <c r="B13" s="30">
        <v>14</v>
      </c>
      <c r="C13" s="4"/>
      <c r="D13" s="3"/>
      <c r="E13" s="263" t="s">
        <v>356</v>
      </c>
      <c r="F13" s="30"/>
      <c r="G13" s="29"/>
      <c r="H13" s="398" t="s">
        <v>402</v>
      </c>
      <c r="I13" s="393" t="s">
        <v>68</v>
      </c>
      <c r="J13" s="30" t="s">
        <v>333</v>
      </c>
      <c r="K13" s="242" t="s">
        <v>333</v>
      </c>
      <c r="L13" s="215"/>
      <c r="M13" s="213"/>
      <c r="N13" s="215"/>
      <c r="O13" s="213"/>
      <c r="P13" s="226">
        <v>18</v>
      </c>
      <c r="Q13" s="216">
        <v>130.93</v>
      </c>
      <c r="R13" s="216">
        <f>AA13*0.5</f>
        <v>5.965000000000003</v>
      </c>
      <c r="S13" s="216">
        <f>R13+P13</f>
        <v>23.965000000000003</v>
      </c>
      <c r="T13" s="495"/>
      <c r="U13" s="217"/>
      <c r="V13" s="218"/>
      <c r="W13" s="214"/>
      <c r="X13" s="219"/>
      <c r="Y13" s="222"/>
      <c r="Z13" s="224">
        <v>119</v>
      </c>
      <c r="AA13" s="225">
        <f>Q13-Z13</f>
        <v>11.930000000000007</v>
      </c>
      <c r="AB13" s="190"/>
      <c r="AC13" s="190"/>
    </row>
    <row r="14" spans="1:29" s="220" customFormat="1" ht="52.5" customHeight="1">
      <c r="A14" s="214">
        <f>RANK(S14,S$12:S$16,1)</f>
        <v>3</v>
      </c>
      <c r="B14" s="30">
        <v>7</v>
      </c>
      <c r="C14" s="4"/>
      <c r="D14" s="3"/>
      <c r="E14" s="263" t="s">
        <v>336</v>
      </c>
      <c r="F14" s="30"/>
      <c r="G14" s="29"/>
      <c r="H14" s="392" t="s">
        <v>395</v>
      </c>
      <c r="I14" s="396" t="s">
        <v>114</v>
      </c>
      <c r="J14" s="415" t="s">
        <v>414</v>
      </c>
      <c r="K14" s="242" t="s">
        <v>337</v>
      </c>
      <c r="L14" s="215"/>
      <c r="M14" s="213"/>
      <c r="N14" s="215"/>
      <c r="O14" s="213"/>
      <c r="P14" s="226">
        <v>18</v>
      </c>
      <c r="Q14" s="216">
        <v>138.07</v>
      </c>
      <c r="R14" s="216">
        <f>AA14*0.5</f>
        <v>9.534999999999997</v>
      </c>
      <c r="S14" s="216">
        <f>R14+P14</f>
        <v>27.534999999999997</v>
      </c>
      <c r="T14" s="495"/>
      <c r="U14" s="217"/>
      <c r="V14" s="218"/>
      <c r="W14" s="214"/>
      <c r="X14" s="219"/>
      <c r="Y14" s="222"/>
      <c r="Z14" s="224">
        <v>119</v>
      </c>
      <c r="AA14" s="225">
        <f>Q14-Z14</f>
        <v>19.069999999999993</v>
      </c>
      <c r="AB14" s="190"/>
      <c r="AC14" s="190"/>
    </row>
    <row r="15" spans="1:29" s="220" customFormat="1" ht="52.5" customHeight="1">
      <c r="A15" s="214">
        <f>RANK(S15,S$12:S$16,1)</f>
        <v>4</v>
      </c>
      <c r="B15" s="30">
        <v>15</v>
      </c>
      <c r="C15" s="4"/>
      <c r="D15" s="3"/>
      <c r="E15" s="263" t="s">
        <v>354</v>
      </c>
      <c r="F15" s="30"/>
      <c r="G15" s="29"/>
      <c r="H15" s="398" t="s">
        <v>403</v>
      </c>
      <c r="I15" s="393" t="s">
        <v>130</v>
      </c>
      <c r="J15" s="415" t="s">
        <v>103</v>
      </c>
      <c r="K15" s="242" t="s">
        <v>355</v>
      </c>
      <c r="L15" s="215"/>
      <c r="M15" s="213"/>
      <c r="N15" s="215"/>
      <c r="O15" s="213"/>
      <c r="P15" s="226">
        <v>24</v>
      </c>
      <c r="Q15" s="216">
        <v>129.9</v>
      </c>
      <c r="R15" s="216">
        <f>AA15*0.5</f>
        <v>5.450000000000003</v>
      </c>
      <c r="S15" s="216">
        <f>R15+P15</f>
        <v>29.450000000000003</v>
      </c>
      <c r="T15" s="495"/>
      <c r="U15" s="217"/>
      <c r="V15" s="218"/>
      <c r="W15" s="214"/>
      <c r="X15" s="219"/>
      <c r="Y15" s="222"/>
      <c r="Z15" s="224">
        <v>119</v>
      </c>
      <c r="AA15" s="225">
        <f>Q15-Z15</f>
        <v>10.900000000000006</v>
      </c>
      <c r="AB15" s="190"/>
      <c r="AC15" s="190"/>
    </row>
    <row r="16" spans="1:29" s="220" customFormat="1" ht="52.5" customHeight="1">
      <c r="A16" s="214">
        <f>RANK(S16,S$12:S$16,1)</f>
        <v>5</v>
      </c>
      <c r="B16" s="30">
        <v>17</v>
      </c>
      <c r="C16" s="4"/>
      <c r="D16" s="3"/>
      <c r="E16" s="262" t="s">
        <v>357</v>
      </c>
      <c r="F16" s="30"/>
      <c r="G16" s="29"/>
      <c r="H16" s="392" t="s">
        <v>404</v>
      </c>
      <c r="I16" s="393" t="s">
        <v>176</v>
      </c>
      <c r="J16" s="415" t="s">
        <v>419</v>
      </c>
      <c r="K16" s="242" t="s">
        <v>358</v>
      </c>
      <c r="L16" s="215"/>
      <c r="M16" s="213"/>
      <c r="N16" s="215"/>
      <c r="O16" s="213"/>
      <c r="P16" s="226">
        <v>24</v>
      </c>
      <c r="Q16" s="216">
        <v>135.9</v>
      </c>
      <c r="R16" s="216">
        <f>AA16*0.5</f>
        <v>8.450000000000003</v>
      </c>
      <c r="S16" s="216">
        <f>R16+P16</f>
        <v>32.45</v>
      </c>
      <c r="T16" s="495"/>
      <c r="U16" s="217"/>
      <c r="V16" s="218"/>
      <c r="W16" s="214"/>
      <c r="X16" s="219"/>
      <c r="Y16" s="222"/>
      <c r="Z16" s="224">
        <v>119</v>
      </c>
      <c r="AA16" s="225">
        <f>Q16-Z16</f>
        <v>16.900000000000006</v>
      </c>
      <c r="AB16" s="190"/>
      <c r="AC16" s="190"/>
    </row>
    <row r="17" spans="1:27" s="228" customFormat="1" ht="34.5" customHeight="1">
      <c r="A17" s="600" t="s">
        <v>361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496"/>
      <c r="U17" s="229"/>
      <c r="V17" s="229"/>
      <c r="W17" s="229"/>
      <c r="X17" s="229"/>
      <c r="Y17" s="229"/>
      <c r="Z17" s="227"/>
      <c r="AA17" s="227"/>
    </row>
    <row r="18" spans="1:29" s="220" customFormat="1" ht="52.5" customHeight="1">
      <c r="A18" s="214">
        <f>RANK(S18,S$18:S$22,1)</f>
        <v>1</v>
      </c>
      <c r="B18" s="30">
        <v>6</v>
      </c>
      <c r="C18" s="4"/>
      <c r="D18" s="3"/>
      <c r="E18" s="263" t="s">
        <v>363</v>
      </c>
      <c r="F18" s="30"/>
      <c r="G18" s="29"/>
      <c r="H18" s="392" t="s">
        <v>394</v>
      </c>
      <c r="I18" s="393" t="s">
        <v>172</v>
      </c>
      <c r="J18" s="415" t="s">
        <v>427</v>
      </c>
      <c r="K18" s="242" t="s">
        <v>360</v>
      </c>
      <c r="L18" s="215"/>
      <c r="M18" s="213"/>
      <c r="N18" s="215"/>
      <c r="O18" s="213"/>
      <c r="P18" s="226">
        <v>15</v>
      </c>
      <c r="Q18" s="216">
        <v>131.84</v>
      </c>
      <c r="R18" s="216">
        <f>AA18*0.5</f>
        <v>7.920000000000002</v>
      </c>
      <c r="S18" s="216">
        <f>R18+P18</f>
        <v>22.92</v>
      </c>
      <c r="T18" s="495"/>
      <c r="U18" s="217"/>
      <c r="V18" s="218"/>
      <c r="W18" s="214"/>
      <c r="X18" s="219"/>
      <c r="Y18" s="222"/>
      <c r="Z18" s="224">
        <v>116</v>
      </c>
      <c r="AA18" s="225">
        <f>Q18-Z18</f>
        <v>15.840000000000003</v>
      </c>
      <c r="AB18" s="190"/>
      <c r="AC18" s="190"/>
    </row>
    <row r="19" spans="1:29" s="220" customFormat="1" ht="52.5" customHeight="1">
      <c r="A19" s="214">
        <f>RANK(S19,S$18:S$22,1)</f>
        <v>2</v>
      </c>
      <c r="B19" s="30">
        <v>20</v>
      </c>
      <c r="C19" s="4"/>
      <c r="D19" s="3"/>
      <c r="E19" s="263" t="s">
        <v>359</v>
      </c>
      <c r="F19" s="30"/>
      <c r="G19" s="29"/>
      <c r="H19" s="392" t="s">
        <v>429</v>
      </c>
      <c r="I19" s="396" t="s">
        <v>180</v>
      </c>
      <c r="J19" s="415" t="s">
        <v>427</v>
      </c>
      <c r="K19" s="242" t="s">
        <v>360</v>
      </c>
      <c r="L19" s="215"/>
      <c r="M19" s="213"/>
      <c r="N19" s="215"/>
      <c r="O19" s="213"/>
      <c r="P19" s="226">
        <v>15</v>
      </c>
      <c r="Q19" s="216">
        <v>137.56</v>
      </c>
      <c r="R19" s="216">
        <f>AA19*0.5</f>
        <v>10.780000000000001</v>
      </c>
      <c r="S19" s="216">
        <f>R19+P19</f>
        <v>25.78</v>
      </c>
      <c r="T19" s="495"/>
      <c r="U19" s="217"/>
      <c r="V19" s="218"/>
      <c r="W19" s="214"/>
      <c r="X19" s="219"/>
      <c r="Y19" s="222"/>
      <c r="Z19" s="224">
        <v>116</v>
      </c>
      <c r="AA19" s="225">
        <f>Q19-Z19</f>
        <v>21.560000000000002</v>
      </c>
      <c r="AB19" s="190"/>
      <c r="AC19" s="190"/>
    </row>
    <row r="20" spans="1:29" s="220" customFormat="1" ht="52.5" customHeight="1">
      <c r="A20" s="214">
        <f>RANK(S20,S$18:S$22,1)</f>
        <v>3</v>
      </c>
      <c r="B20" s="30">
        <v>29</v>
      </c>
      <c r="C20" s="4"/>
      <c r="D20" s="3"/>
      <c r="E20" s="263" t="s">
        <v>362</v>
      </c>
      <c r="F20" s="30"/>
      <c r="G20" s="29"/>
      <c r="H20" s="398" t="s">
        <v>406</v>
      </c>
      <c r="I20" s="393" t="s">
        <v>42</v>
      </c>
      <c r="J20" s="30" t="s">
        <v>434</v>
      </c>
      <c r="K20" s="242" t="s">
        <v>360</v>
      </c>
      <c r="L20" s="215"/>
      <c r="M20" s="213"/>
      <c r="N20" s="215"/>
      <c r="O20" s="213"/>
      <c r="P20" s="226">
        <v>21</v>
      </c>
      <c r="Q20" s="216">
        <v>126.66</v>
      </c>
      <c r="R20" s="216">
        <f>AA20*0.5</f>
        <v>5.329999999999998</v>
      </c>
      <c r="S20" s="216">
        <f>R20+P20</f>
        <v>26.33</v>
      </c>
      <c r="T20" s="495"/>
      <c r="U20" s="217"/>
      <c r="V20" s="218"/>
      <c r="W20" s="214"/>
      <c r="X20" s="219"/>
      <c r="Y20" s="222"/>
      <c r="Z20" s="224">
        <v>116</v>
      </c>
      <c r="AA20" s="225">
        <f>Q20-Z20</f>
        <v>10.659999999999997</v>
      </c>
      <c r="AB20" s="190"/>
      <c r="AC20" s="190"/>
    </row>
    <row r="21" spans="1:29" s="220" customFormat="1" ht="52.5" customHeight="1">
      <c r="A21" s="214">
        <f>RANK(S21,S$18:S$22,1)</f>
        <v>4</v>
      </c>
      <c r="B21" s="30">
        <v>26</v>
      </c>
      <c r="C21" s="4"/>
      <c r="D21" s="3"/>
      <c r="E21" s="263" t="s">
        <v>365</v>
      </c>
      <c r="F21" s="30"/>
      <c r="G21" s="29"/>
      <c r="H21" s="263" t="s">
        <v>428</v>
      </c>
      <c r="I21" s="416" t="s">
        <v>426</v>
      </c>
      <c r="J21" s="415" t="s">
        <v>425</v>
      </c>
      <c r="K21" s="242" t="s">
        <v>333</v>
      </c>
      <c r="L21" s="215"/>
      <c r="M21" s="213"/>
      <c r="N21" s="215"/>
      <c r="O21" s="213"/>
      <c r="P21" s="226">
        <v>18</v>
      </c>
      <c r="Q21" s="216">
        <v>144.97</v>
      </c>
      <c r="R21" s="216">
        <f>AA21*0.5</f>
        <v>14.485</v>
      </c>
      <c r="S21" s="216">
        <f>R21+P21</f>
        <v>32.485</v>
      </c>
      <c r="T21" s="495"/>
      <c r="U21" s="217"/>
      <c r="V21" s="218"/>
      <c r="W21" s="214"/>
      <c r="X21" s="219"/>
      <c r="Y21" s="222"/>
      <c r="Z21" s="224">
        <v>116</v>
      </c>
      <c r="AA21" s="225">
        <f>Q21-Z21</f>
        <v>28.97</v>
      </c>
      <c r="AB21" s="190"/>
      <c r="AC21" s="190"/>
    </row>
    <row r="22" spans="1:29" s="220" customFormat="1" ht="52.5" customHeight="1">
      <c r="A22" s="214">
        <f>RANK(S22,S$18:S$22,1)</f>
        <v>5</v>
      </c>
      <c r="B22" s="30">
        <v>13</v>
      </c>
      <c r="C22" s="4"/>
      <c r="D22" s="3"/>
      <c r="E22" s="262" t="s">
        <v>364</v>
      </c>
      <c r="F22" s="30"/>
      <c r="G22" s="29"/>
      <c r="H22" s="392" t="s">
        <v>401</v>
      </c>
      <c r="I22" s="393" t="s">
        <v>161</v>
      </c>
      <c r="J22" s="415" t="s">
        <v>427</v>
      </c>
      <c r="K22" s="242" t="s">
        <v>360</v>
      </c>
      <c r="L22" s="215"/>
      <c r="M22" s="213"/>
      <c r="N22" s="215"/>
      <c r="O22" s="213"/>
      <c r="P22" s="226">
        <v>33</v>
      </c>
      <c r="Q22" s="216">
        <v>154.25</v>
      </c>
      <c r="R22" s="216">
        <f>AA22*0.5</f>
        <v>19.125</v>
      </c>
      <c r="S22" s="216">
        <f>R22+P22</f>
        <v>52.125</v>
      </c>
      <c r="T22" s="495"/>
      <c r="U22" s="217"/>
      <c r="V22" s="218"/>
      <c r="W22" s="214"/>
      <c r="X22" s="219"/>
      <c r="Y22" s="222"/>
      <c r="Z22" s="224">
        <v>116</v>
      </c>
      <c r="AA22" s="225">
        <f>Q22-Z22</f>
        <v>38.25</v>
      </c>
      <c r="AB22" s="190"/>
      <c r="AC22" s="190"/>
    </row>
    <row r="23" spans="1:27" s="228" customFormat="1" ht="34.5" customHeight="1">
      <c r="A23" s="600" t="s">
        <v>369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496"/>
      <c r="U23" s="229"/>
      <c r="V23" s="229"/>
      <c r="W23" s="229"/>
      <c r="X23" s="229"/>
      <c r="Y23" s="229"/>
      <c r="Z23" s="227"/>
      <c r="AA23" s="227"/>
    </row>
    <row r="24" spans="1:29" s="220" customFormat="1" ht="52.5" customHeight="1">
      <c r="A24" s="214">
        <f aca="true" t="shared" si="0" ref="A24:A32">RANK(S24,S$24:S$32,1)</f>
        <v>4</v>
      </c>
      <c r="B24" s="30">
        <v>10</v>
      </c>
      <c r="C24" s="4"/>
      <c r="D24" s="3"/>
      <c r="E24" s="262" t="s">
        <v>392</v>
      </c>
      <c r="F24" s="30"/>
      <c r="G24" s="29"/>
      <c r="H24" s="398" t="s">
        <v>421</v>
      </c>
      <c r="I24" s="393" t="s">
        <v>420</v>
      </c>
      <c r="J24" s="415" t="s">
        <v>419</v>
      </c>
      <c r="K24" s="242" t="s">
        <v>335</v>
      </c>
      <c r="L24" s="215"/>
      <c r="M24" s="213"/>
      <c r="N24" s="215"/>
      <c r="O24" s="213"/>
      <c r="P24" s="226">
        <v>3</v>
      </c>
      <c r="Q24" s="216">
        <v>156.25</v>
      </c>
      <c r="R24" s="216">
        <f>AA24*0.5</f>
        <v>12.625</v>
      </c>
      <c r="S24" s="216">
        <f aca="true" t="shared" si="1" ref="S24:S30">R24+P24</f>
        <v>15.625</v>
      </c>
      <c r="T24" s="495"/>
      <c r="U24" s="217"/>
      <c r="V24" s="218"/>
      <c r="W24" s="214"/>
      <c r="X24" s="219"/>
      <c r="Y24" s="222"/>
      <c r="Z24" s="224">
        <v>131</v>
      </c>
      <c r="AA24" s="225">
        <f aca="true" t="shared" si="2" ref="AA24:AA32">Q24-Z24</f>
        <v>25.25</v>
      </c>
      <c r="AB24" s="190"/>
      <c r="AC24" s="190"/>
    </row>
    <row r="25" spans="1:29" s="220" customFormat="1" ht="52.5" customHeight="1">
      <c r="A25" s="214">
        <f t="shared" si="0"/>
        <v>1</v>
      </c>
      <c r="B25" s="30">
        <v>12</v>
      </c>
      <c r="C25" s="4"/>
      <c r="D25" s="3"/>
      <c r="E25" s="263" t="s">
        <v>383</v>
      </c>
      <c r="F25" s="30"/>
      <c r="G25" s="29"/>
      <c r="H25" s="398" t="s">
        <v>421</v>
      </c>
      <c r="I25" s="393" t="s">
        <v>420</v>
      </c>
      <c r="J25" s="415" t="s">
        <v>419</v>
      </c>
      <c r="K25" s="242" t="s">
        <v>335</v>
      </c>
      <c r="L25" s="215"/>
      <c r="M25" s="213"/>
      <c r="N25" s="215"/>
      <c r="O25" s="213"/>
      <c r="P25" s="226">
        <v>6</v>
      </c>
      <c r="Q25" s="216">
        <v>135.25</v>
      </c>
      <c r="R25" s="216">
        <f>AA25*0.5</f>
        <v>2.125</v>
      </c>
      <c r="S25" s="216">
        <f t="shared" si="1"/>
        <v>8.125</v>
      </c>
      <c r="T25" s="495"/>
      <c r="U25" s="217"/>
      <c r="V25" s="218"/>
      <c r="W25" s="214"/>
      <c r="X25" s="219"/>
      <c r="Y25" s="222"/>
      <c r="Z25" s="224">
        <v>131</v>
      </c>
      <c r="AA25" s="225">
        <f t="shared" si="2"/>
        <v>4.25</v>
      </c>
      <c r="AB25" s="190"/>
      <c r="AC25" s="190"/>
    </row>
    <row r="26" spans="1:29" s="220" customFormat="1" ht="52.5" customHeight="1">
      <c r="A26" s="214">
        <f t="shared" si="0"/>
        <v>7</v>
      </c>
      <c r="B26" s="30">
        <v>22</v>
      </c>
      <c r="C26" s="4"/>
      <c r="D26" s="3"/>
      <c r="E26" s="262" t="s">
        <v>357</v>
      </c>
      <c r="F26" s="30"/>
      <c r="G26" s="29"/>
      <c r="H26" s="263" t="s">
        <v>422</v>
      </c>
      <c r="I26" s="416" t="s">
        <v>418</v>
      </c>
      <c r="J26" s="415" t="s">
        <v>419</v>
      </c>
      <c r="K26" s="242" t="s">
        <v>335</v>
      </c>
      <c r="L26" s="215"/>
      <c r="M26" s="213"/>
      <c r="N26" s="215"/>
      <c r="O26" s="213"/>
      <c r="P26" s="226">
        <v>12</v>
      </c>
      <c r="Q26" s="216">
        <v>148.03</v>
      </c>
      <c r="R26" s="216">
        <f>AA26*0.5</f>
        <v>8.515</v>
      </c>
      <c r="S26" s="216">
        <f t="shared" si="1"/>
        <v>20.515</v>
      </c>
      <c r="T26" s="495"/>
      <c r="U26" s="217"/>
      <c r="V26" s="218"/>
      <c r="W26" s="214"/>
      <c r="X26" s="219"/>
      <c r="Y26" s="222"/>
      <c r="Z26" s="224">
        <v>131</v>
      </c>
      <c r="AA26" s="225">
        <f t="shared" si="2"/>
        <v>17.03</v>
      </c>
      <c r="AB26" s="190"/>
      <c r="AC26" s="190"/>
    </row>
    <row r="27" spans="1:29" s="220" customFormat="1" ht="52.5" customHeight="1">
      <c r="A27" s="214">
        <f t="shared" si="0"/>
        <v>9</v>
      </c>
      <c r="B27" s="30">
        <v>4</v>
      </c>
      <c r="C27" s="4"/>
      <c r="D27" s="3"/>
      <c r="E27" s="262" t="s">
        <v>371</v>
      </c>
      <c r="F27" s="30"/>
      <c r="G27" s="29"/>
      <c r="H27" s="263" t="s">
        <v>409</v>
      </c>
      <c r="I27" s="416" t="s">
        <v>77</v>
      </c>
      <c r="J27" s="415" t="s">
        <v>411</v>
      </c>
      <c r="K27" s="242" t="s">
        <v>368</v>
      </c>
      <c r="L27" s="215"/>
      <c r="M27" s="213"/>
      <c r="N27" s="215"/>
      <c r="O27" s="213"/>
      <c r="P27" s="226">
        <v>24</v>
      </c>
      <c r="Q27" s="216">
        <v>151.91</v>
      </c>
      <c r="R27" s="216">
        <f>AA27*0.5</f>
        <v>10.454999999999998</v>
      </c>
      <c r="S27" s="216">
        <f t="shared" si="1"/>
        <v>34.455</v>
      </c>
      <c r="T27" s="495"/>
      <c r="U27" s="217"/>
      <c r="V27" s="218"/>
      <c r="W27" s="214"/>
      <c r="X27" s="219"/>
      <c r="Y27" s="222"/>
      <c r="Z27" s="224">
        <v>131</v>
      </c>
      <c r="AA27" s="225">
        <f t="shared" si="2"/>
        <v>20.909999999999997</v>
      </c>
      <c r="AB27" s="190"/>
      <c r="AC27" s="190"/>
    </row>
    <row r="28" spans="1:29" s="220" customFormat="1" ht="52.5" customHeight="1">
      <c r="A28" s="214">
        <f t="shared" si="0"/>
        <v>3</v>
      </c>
      <c r="B28" s="30">
        <v>19</v>
      </c>
      <c r="C28" s="4"/>
      <c r="D28" s="3"/>
      <c r="E28" s="262" t="s">
        <v>375</v>
      </c>
      <c r="F28" s="30"/>
      <c r="G28" s="29"/>
      <c r="H28" s="397" t="s">
        <v>396</v>
      </c>
      <c r="I28" s="396" t="s">
        <v>110</v>
      </c>
      <c r="J28" s="415" t="s">
        <v>425</v>
      </c>
      <c r="K28" s="242" t="s">
        <v>333</v>
      </c>
      <c r="L28" s="215"/>
      <c r="M28" s="213"/>
      <c r="N28" s="215"/>
      <c r="O28" s="213"/>
      <c r="P28" s="226">
        <v>9</v>
      </c>
      <c r="Q28" s="216">
        <v>138.19</v>
      </c>
      <c r="R28" s="216">
        <f>AA28*0.5</f>
        <v>3.594999999999999</v>
      </c>
      <c r="S28" s="216">
        <f t="shared" si="1"/>
        <v>12.594999999999999</v>
      </c>
      <c r="T28" s="495"/>
      <c r="U28" s="217"/>
      <c r="V28" s="218"/>
      <c r="W28" s="214"/>
      <c r="X28" s="219"/>
      <c r="Y28" s="222"/>
      <c r="Z28" s="224">
        <v>131</v>
      </c>
      <c r="AA28" s="225">
        <f t="shared" si="2"/>
        <v>7.189999999999998</v>
      </c>
      <c r="AB28" s="190"/>
      <c r="AC28" s="190"/>
    </row>
    <row r="29" spans="1:29" s="220" customFormat="1" ht="52.5" customHeight="1">
      <c r="A29" s="214">
        <f t="shared" si="0"/>
        <v>2</v>
      </c>
      <c r="B29" s="30">
        <v>9</v>
      </c>
      <c r="C29" s="4"/>
      <c r="D29" s="3"/>
      <c r="E29" s="262" t="s">
        <v>374</v>
      </c>
      <c r="F29" s="30"/>
      <c r="G29" s="29"/>
      <c r="H29" s="397" t="s">
        <v>396</v>
      </c>
      <c r="I29" s="396" t="s">
        <v>110</v>
      </c>
      <c r="J29" s="415" t="s">
        <v>425</v>
      </c>
      <c r="K29" s="242" t="s">
        <v>333</v>
      </c>
      <c r="L29" s="215"/>
      <c r="M29" s="213"/>
      <c r="N29" s="215"/>
      <c r="O29" s="213"/>
      <c r="P29" s="226">
        <v>9</v>
      </c>
      <c r="Q29" s="216">
        <v>127.94</v>
      </c>
      <c r="R29" s="216">
        <v>0</v>
      </c>
      <c r="S29" s="216">
        <f t="shared" si="1"/>
        <v>9</v>
      </c>
      <c r="T29" s="495"/>
      <c r="U29" s="217"/>
      <c r="V29" s="218"/>
      <c r="W29" s="214"/>
      <c r="X29" s="219"/>
      <c r="Y29" s="222"/>
      <c r="Z29" s="224">
        <v>131</v>
      </c>
      <c r="AA29" s="225">
        <f t="shared" si="2"/>
        <v>-3.0600000000000023</v>
      </c>
      <c r="AB29" s="190"/>
      <c r="AC29" s="190"/>
    </row>
    <row r="30" spans="1:29" s="220" customFormat="1" ht="52.5" customHeight="1">
      <c r="A30" s="214">
        <f t="shared" si="0"/>
        <v>5</v>
      </c>
      <c r="B30" s="30">
        <v>5</v>
      </c>
      <c r="C30" s="4"/>
      <c r="D30" s="3"/>
      <c r="E30" s="263" t="s">
        <v>370</v>
      </c>
      <c r="F30" s="30"/>
      <c r="G30" s="29"/>
      <c r="H30" s="398" t="s">
        <v>399</v>
      </c>
      <c r="I30" s="396" t="s">
        <v>90</v>
      </c>
      <c r="J30" s="415" t="s">
        <v>411</v>
      </c>
      <c r="K30" s="242" t="s">
        <v>368</v>
      </c>
      <c r="L30" s="215"/>
      <c r="M30" s="213"/>
      <c r="N30" s="215"/>
      <c r="O30" s="213"/>
      <c r="P30" s="226">
        <v>15</v>
      </c>
      <c r="Q30" s="216">
        <v>132.56</v>
      </c>
      <c r="R30" s="216">
        <f>AA30*0.5</f>
        <v>0.7800000000000011</v>
      </c>
      <c r="S30" s="216">
        <f t="shared" si="1"/>
        <v>15.780000000000001</v>
      </c>
      <c r="T30" s="495"/>
      <c r="U30" s="217"/>
      <c r="V30" s="218"/>
      <c r="W30" s="214"/>
      <c r="X30" s="219"/>
      <c r="Y30" s="222"/>
      <c r="Z30" s="224">
        <v>131</v>
      </c>
      <c r="AA30" s="225">
        <f t="shared" si="2"/>
        <v>1.5600000000000023</v>
      </c>
      <c r="AB30" s="190"/>
      <c r="AC30" s="190"/>
    </row>
    <row r="31" spans="1:29" s="220" customFormat="1" ht="52.5" customHeight="1">
      <c r="A31" s="214">
        <f t="shared" si="0"/>
        <v>6</v>
      </c>
      <c r="B31" s="30">
        <v>1</v>
      </c>
      <c r="C31" s="4"/>
      <c r="D31" s="3"/>
      <c r="E31" s="263" t="s">
        <v>376</v>
      </c>
      <c r="F31" s="30"/>
      <c r="G31" s="29"/>
      <c r="H31" s="263" t="s">
        <v>409</v>
      </c>
      <c r="I31" s="416" t="s">
        <v>77</v>
      </c>
      <c r="J31" s="415" t="s">
        <v>411</v>
      </c>
      <c r="K31" s="242" t="s">
        <v>368</v>
      </c>
      <c r="L31" s="215"/>
      <c r="M31" s="213"/>
      <c r="N31" s="215"/>
      <c r="O31" s="213"/>
      <c r="P31" s="226">
        <v>6</v>
      </c>
      <c r="Q31" s="216">
        <v>157.68</v>
      </c>
      <c r="R31" s="216">
        <f>AA31*0.5</f>
        <v>13.340000000000003</v>
      </c>
      <c r="S31" s="216">
        <f>R31+P31</f>
        <v>19.340000000000003</v>
      </c>
      <c r="T31" s="495"/>
      <c r="U31" s="217"/>
      <c r="V31" s="218"/>
      <c r="W31" s="214"/>
      <c r="X31" s="219"/>
      <c r="Y31" s="222"/>
      <c r="Z31" s="224">
        <v>131</v>
      </c>
      <c r="AA31" s="225">
        <f t="shared" si="2"/>
        <v>26.680000000000007</v>
      </c>
      <c r="AB31" s="190"/>
      <c r="AC31" s="190"/>
    </row>
    <row r="32" spans="1:29" s="220" customFormat="1" ht="52.5" customHeight="1">
      <c r="A32" s="214">
        <f t="shared" si="0"/>
        <v>8</v>
      </c>
      <c r="B32" s="30">
        <v>2</v>
      </c>
      <c r="C32" s="4"/>
      <c r="D32" s="3"/>
      <c r="E32" s="263" t="s">
        <v>367</v>
      </c>
      <c r="F32" s="30"/>
      <c r="G32" s="29"/>
      <c r="H32" s="398" t="s">
        <v>399</v>
      </c>
      <c r="I32" s="396" t="s">
        <v>90</v>
      </c>
      <c r="J32" s="415" t="s">
        <v>411</v>
      </c>
      <c r="K32" s="242" t="s">
        <v>368</v>
      </c>
      <c r="L32" s="215"/>
      <c r="M32" s="213"/>
      <c r="N32" s="215"/>
      <c r="O32" s="213"/>
      <c r="P32" s="226">
        <v>18</v>
      </c>
      <c r="Q32" s="216">
        <v>140.09</v>
      </c>
      <c r="R32" s="216">
        <f>AA32*0.5</f>
        <v>4.545000000000002</v>
      </c>
      <c r="S32" s="216">
        <f>R32+P32</f>
        <v>22.545</v>
      </c>
      <c r="T32" s="495"/>
      <c r="U32" s="217"/>
      <c r="V32" s="218"/>
      <c r="W32" s="214"/>
      <c r="X32" s="219"/>
      <c r="Y32" s="222"/>
      <c r="Z32" s="224">
        <v>131</v>
      </c>
      <c r="AA32" s="225">
        <f t="shared" si="2"/>
        <v>9.090000000000003</v>
      </c>
      <c r="AB32" s="190"/>
      <c r="AC32" s="190"/>
    </row>
    <row r="33" spans="1:29" s="220" customFormat="1" ht="52.5" customHeight="1">
      <c r="A33" s="214"/>
      <c r="B33" s="30">
        <v>27</v>
      </c>
      <c r="C33" s="4"/>
      <c r="D33" s="3"/>
      <c r="E33" s="263" t="s">
        <v>391</v>
      </c>
      <c r="F33" s="30"/>
      <c r="G33" s="29"/>
      <c r="H33" s="263" t="s">
        <v>422</v>
      </c>
      <c r="I33" s="416" t="s">
        <v>418</v>
      </c>
      <c r="J33" s="415" t="s">
        <v>419</v>
      </c>
      <c r="K33" s="242" t="s">
        <v>335</v>
      </c>
      <c r="L33" s="215"/>
      <c r="M33" s="213"/>
      <c r="N33" s="215"/>
      <c r="O33" s="213"/>
      <c r="P33" s="502" t="s">
        <v>52</v>
      </c>
      <c r="Q33" s="503"/>
      <c r="R33" s="503"/>
      <c r="S33" s="503"/>
      <c r="T33" s="495"/>
      <c r="U33" s="217"/>
      <c r="V33" s="218"/>
      <c r="W33" s="214"/>
      <c r="X33" s="219"/>
      <c r="Y33" s="222"/>
      <c r="Z33" s="224">
        <v>131</v>
      </c>
      <c r="AA33" s="225">
        <f>Q33-Z33</f>
        <v>-131</v>
      </c>
      <c r="AB33" s="190"/>
      <c r="AC33" s="190"/>
    </row>
    <row r="34" spans="1:27" s="228" customFormat="1" ht="34.5" customHeight="1">
      <c r="A34" s="600" t="s">
        <v>377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496"/>
      <c r="U34" s="229"/>
      <c r="V34" s="229"/>
      <c r="W34" s="229"/>
      <c r="X34" s="229"/>
      <c r="Y34" s="229"/>
      <c r="Z34" s="227"/>
      <c r="AA34" s="227"/>
    </row>
    <row r="35" spans="1:29" s="220" customFormat="1" ht="52.5" customHeight="1">
      <c r="A35" s="214">
        <f aca="true" t="shared" si="3" ref="A35:A40">RANK(S35,S$35:S$40,1)</f>
        <v>1</v>
      </c>
      <c r="B35" s="30">
        <v>11</v>
      </c>
      <c r="C35" s="4"/>
      <c r="D35" s="3"/>
      <c r="E35" s="263" t="s">
        <v>408</v>
      </c>
      <c r="F35" s="30"/>
      <c r="G35" s="29"/>
      <c r="H35" s="398" t="s">
        <v>398</v>
      </c>
      <c r="I35" s="393" t="s">
        <v>156</v>
      </c>
      <c r="J35" s="30" t="s">
        <v>333</v>
      </c>
      <c r="K35" s="242" t="s">
        <v>333</v>
      </c>
      <c r="L35" s="215"/>
      <c r="M35" s="213"/>
      <c r="N35" s="215"/>
      <c r="O35" s="213"/>
      <c r="P35" s="226">
        <v>0</v>
      </c>
      <c r="Q35" s="216">
        <v>117.09</v>
      </c>
      <c r="R35" s="216">
        <v>0</v>
      </c>
      <c r="S35" s="216">
        <f aca="true" t="shared" si="4" ref="S35:S40">R35+P35</f>
        <v>0</v>
      </c>
      <c r="T35" s="495"/>
      <c r="U35" s="217"/>
      <c r="V35" s="218"/>
      <c r="W35" s="214"/>
      <c r="X35" s="219"/>
      <c r="Y35" s="222"/>
      <c r="Z35" s="224">
        <v>125</v>
      </c>
      <c r="AA35" s="225">
        <f aca="true" t="shared" si="5" ref="AA35:AA40">Q35-Z35</f>
        <v>-7.909999999999997</v>
      </c>
      <c r="AB35" s="190"/>
      <c r="AC35" s="190"/>
    </row>
    <row r="36" spans="1:29" s="220" customFormat="1" ht="52.5" customHeight="1">
      <c r="A36" s="214">
        <f t="shared" si="3"/>
        <v>2</v>
      </c>
      <c r="B36" s="30">
        <v>8</v>
      </c>
      <c r="C36" s="4"/>
      <c r="D36" s="3"/>
      <c r="E36" s="263" t="s">
        <v>379</v>
      </c>
      <c r="F36" s="30"/>
      <c r="G36" s="29"/>
      <c r="H36" s="398" t="s">
        <v>398</v>
      </c>
      <c r="I36" s="393" t="s">
        <v>156</v>
      </c>
      <c r="J36" s="30" t="s">
        <v>333</v>
      </c>
      <c r="K36" s="242" t="s">
        <v>333</v>
      </c>
      <c r="L36" s="215"/>
      <c r="M36" s="213"/>
      <c r="N36" s="215"/>
      <c r="O36" s="213"/>
      <c r="P36" s="226">
        <v>0</v>
      </c>
      <c r="Q36" s="216">
        <v>135.78</v>
      </c>
      <c r="R36" s="216">
        <f>AA36*0.5</f>
        <v>5.390000000000001</v>
      </c>
      <c r="S36" s="216">
        <f t="shared" si="4"/>
        <v>5.390000000000001</v>
      </c>
      <c r="T36" s="495"/>
      <c r="U36" s="217"/>
      <c r="V36" s="218"/>
      <c r="W36" s="214"/>
      <c r="X36" s="219"/>
      <c r="Y36" s="222"/>
      <c r="Z36" s="224">
        <v>125</v>
      </c>
      <c r="AA36" s="225">
        <f t="shared" si="5"/>
        <v>10.780000000000001</v>
      </c>
      <c r="AB36" s="190"/>
      <c r="AC36" s="190"/>
    </row>
    <row r="37" spans="1:29" s="220" customFormat="1" ht="52.5" customHeight="1">
      <c r="A37" s="214">
        <f t="shared" si="3"/>
        <v>3</v>
      </c>
      <c r="B37" s="30">
        <v>23</v>
      </c>
      <c r="C37" s="4"/>
      <c r="D37" s="3"/>
      <c r="E37" s="263" t="s">
        <v>382</v>
      </c>
      <c r="F37" s="30"/>
      <c r="G37" s="29"/>
      <c r="H37" s="398" t="s">
        <v>397</v>
      </c>
      <c r="I37" s="393" t="s">
        <v>57</v>
      </c>
      <c r="J37" s="30" t="s">
        <v>333</v>
      </c>
      <c r="K37" s="242" t="s">
        <v>333</v>
      </c>
      <c r="L37" s="215"/>
      <c r="M37" s="213"/>
      <c r="N37" s="215"/>
      <c r="O37" s="213"/>
      <c r="P37" s="226">
        <v>3</v>
      </c>
      <c r="Q37" s="216">
        <v>133.28</v>
      </c>
      <c r="R37" s="216">
        <f>AA37*0.5</f>
        <v>4.140000000000001</v>
      </c>
      <c r="S37" s="216">
        <f t="shared" si="4"/>
        <v>7.140000000000001</v>
      </c>
      <c r="T37" s="495"/>
      <c r="U37" s="217"/>
      <c r="V37" s="218"/>
      <c r="W37" s="214"/>
      <c r="X37" s="219"/>
      <c r="Y37" s="222"/>
      <c r="Z37" s="224">
        <v>125</v>
      </c>
      <c r="AA37" s="225">
        <f t="shared" si="5"/>
        <v>8.280000000000001</v>
      </c>
      <c r="AB37" s="190"/>
      <c r="AC37" s="190"/>
    </row>
    <row r="38" spans="1:29" s="220" customFormat="1" ht="52.5" customHeight="1">
      <c r="A38" s="214">
        <f t="shared" si="3"/>
        <v>4</v>
      </c>
      <c r="B38" s="30">
        <v>21</v>
      </c>
      <c r="C38" s="4"/>
      <c r="D38" s="3"/>
      <c r="E38" s="263" t="s">
        <v>384</v>
      </c>
      <c r="F38" s="30"/>
      <c r="G38" s="29"/>
      <c r="H38" s="392" t="s">
        <v>423</v>
      </c>
      <c r="I38" s="393" t="s">
        <v>48</v>
      </c>
      <c r="J38" s="415" t="s">
        <v>424</v>
      </c>
      <c r="K38" s="242" t="s">
        <v>335</v>
      </c>
      <c r="L38" s="215"/>
      <c r="M38" s="213"/>
      <c r="N38" s="215"/>
      <c r="O38" s="213"/>
      <c r="P38" s="226">
        <v>0</v>
      </c>
      <c r="Q38" s="216">
        <v>164.5</v>
      </c>
      <c r="R38" s="216">
        <f>AA38*0.5</f>
        <v>19.75</v>
      </c>
      <c r="S38" s="216">
        <f t="shared" si="4"/>
        <v>19.75</v>
      </c>
      <c r="T38" s="495"/>
      <c r="U38" s="217"/>
      <c r="V38" s="218"/>
      <c r="W38" s="214"/>
      <c r="X38" s="219"/>
      <c r="Y38" s="222"/>
      <c r="Z38" s="224">
        <v>125</v>
      </c>
      <c r="AA38" s="225">
        <f t="shared" si="5"/>
        <v>39.5</v>
      </c>
      <c r="AB38" s="190"/>
      <c r="AC38" s="190"/>
    </row>
    <row r="39" spans="1:29" s="220" customFormat="1" ht="52.5" customHeight="1">
      <c r="A39" s="214">
        <f t="shared" si="3"/>
        <v>5</v>
      </c>
      <c r="B39" s="30">
        <v>25</v>
      </c>
      <c r="C39" s="4"/>
      <c r="D39" s="3"/>
      <c r="E39" s="263" t="s">
        <v>381</v>
      </c>
      <c r="F39" s="30"/>
      <c r="G39" s="29"/>
      <c r="H39" s="398" t="s">
        <v>397</v>
      </c>
      <c r="I39" s="393" t="s">
        <v>57</v>
      </c>
      <c r="J39" s="30" t="s">
        <v>333</v>
      </c>
      <c r="K39" s="242" t="s">
        <v>333</v>
      </c>
      <c r="L39" s="215"/>
      <c r="M39" s="213"/>
      <c r="N39" s="215"/>
      <c r="O39" s="213"/>
      <c r="P39" s="226">
        <v>9</v>
      </c>
      <c r="Q39" s="216">
        <v>147.97</v>
      </c>
      <c r="R39" s="216">
        <f>AA39*0.5</f>
        <v>11.485</v>
      </c>
      <c r="S39" s="216">
        <f t="shared" si="4"/>
        <v>20.485</v>
      </c>
      <c r="T39" s="495"/>
      <c r="U39" s="217"/>
      <c r="V39" s="218"/>
      <c r="W39" s="214"/>
      <c r="X39" s="219"/>
      <c r="Y39" s="222"/>
      <c r="Z39" s="224">
        <v>125</v>
      </c>
      <c r="AA39" s="225">
        <f t="shared" si="5"/>
        <v>22.97</v>
      </c>
      <c r="AB39" s="190"/>
      <c r="AC39" s="190"/>
    </row>
    <row r="40" spans="1:29" s="220" customFormat="1" ht="52.5" customHeight="1">
      <c r="A40" s="214">
        <f t="shared" si="3"/>
        <v>6</v>
      </c>
      <c r="B40" s="30">
        <v>3</v>
      </c>
      <c r="C40" s="4"/>
      <c r="D40" s="3"/>
      <c r="E40" s="263" t="s">
        <v>378</v>
      </c>
      <c r="F40" s="30"/>
      <c r="G40" s="29"/>
      <c r="H40" s="263" t="s">
        <v>410</v>
      </c>
      <c r="I40" s="415"/>
      <c r="J40" s="415" t="s">
        <v>412</v>
      </c>
      <c r="K40" s="242" t="s">
        <v>368</v>
      </c>
      <c r="L40" s="215"/>
      <c r="M40" s="213"/>
      <c r="N40" s="215"/>
      <c r="O40" s="213"/>
      <c r="P40" s="226">
        <v>24</v>
      </c>
      <c r="Q40" s="216">
        <v>161.12</v>
      </c>
      <c r="R40" s="216">
        <f>AA40*0.5</f>
        <v>18.060000000000002</v>
      </c>
      <c r="S40" s="216">
        <f t="shared" si="4"/>
        <v>42.06</v>
      </c>
      <c r="T40" s="495"/>
      <c r="U40" s="217"/>
      <c r="V40" s="218"/>
      <c r="W40" s="214"/>
      <c r="X40" s="219"/>
      <c r="Y40" s="222"/>
      <c r="Z40" s="224">
        <v>125</v>
      </c>
      <c r="AA40" s="225">
        <f t="shared" si="5"/>
        <v>36.120000000000005</v>
      </c>
      <c r="AB40" s="190"/>
      <c r="AC40" s="190"/>
    </row>
    <row r="41" spans="1:29" s="428" customFormat="1" ht="29.25" customHeight="1">
      <c r="A41" s="601" t="s">
        <v>432</v>
      </c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494"/>
      <c r="U41" s="494"/>
      <c r="V41" s="494"/>
      <c r="W41" s="494"/>
      <c r="X41" s="494"/>
      <c r="Y41" s="494"/>
      <c r="Z41" s="471"/>
      <c r="AA41" s="471"/>
      <c r="AB41" s="471"/>
      <c r="AC41" s="471"/>
    </row>
    <row r="42" spans="1:29" s="220" customFormat="1" ht="52.5" customHeight="1">
      <c r="A42" s="214">
        <f>RANK(S42,S$42:S$44,1)</f>
        <v>1</v>
      </c>
      <c r="B42" s="30">
        <v>16</v>
      </c>
      <c r="C42" s="29"/>
      <c r="D42" s="391">
        <v>0.6493055555555556</v>
      </c>
      <c r="E42" s="263" t="s">
        <v>386</v>
      </c>
      <c r="F42" s="30"/>
      <c r="G42" s="29"/>
      <c r="H42" s="398" t="s">
        <v>402</v>
      </c>
      <c r="I42" s="393" t="s">
        <v>68</v>
      </c>
      <c r="J42" s="30" t="s">
        <v>333</v>
      </c>
      <c r="K42" s="242" t="s">
        <v>333</v>
      </c>
      <c r="L42" s="215"/>
      <c r="M42" s="213"/>
      <c r="N42" s="215"/>
      <c r="O42" s="213"/>
      <c r="P42" s="226">
        <v>3</v>
      </c>
      <c r="Q42" s="216">
        <v>125.38</v>
      </c>
      <c r="R42" s="216">
        <v>0</v>
      </c>
      <c r="S42" s="216">
        <f>R42+P42</f>
        <v>3</v>
      </c>
      <c r="T42" s="495"/>
      <c r="U42" s="217"/>
      <c r="V42" s="218"/>
      <c r="W42" s="214"/>
      <c r="X42" s="219"/>
      <c r="Y42" s="497"/>
      <c r="Z42" s="224">
        <v>131</v>
      </c>
      <c r="AA42" s="225">
        <f>Q42-Z42</f>
        <v>-5.6200000000000045</v>
      </c>
      <c r="AB42" s="190"/>
      <c r="AC42" s="190"/>
    </row>
    <row r="43" spans="1:29" s="220" customFormat="1" ht="52.5" customHeight="1">
      <c r="A43" s="214">
        <f>RANK(S43,S$42:S$44,1)</f>
        <v>2</v>
      </c>
      <c r="B43" s="30">
        <v>24</v>
      </c>
      <c r="C43" s="29"/>
      <c r="D43" s="391">
        <v>0.69375</v>
      </c>
      <c r="E43" s="263" t="s">
        <v>379</v>
      </c>
      <c r="F43" s="30"/>
      <c r="G43" s="29"/>
      <c r="H43" s="263" t="s">
        <v>428</v>
      </c>
      <c r="I43" s="416" t="s">
        <v>426</v>
      </c>
      <c r="J43" s="415" t="s">
        <v>425</v>
      </c>
      <c r="K43" s="242" t="s">
        <v>333</v>
      </c>
      <c r="L43" s="215"/>
      <c r="M43" s="213"/>
      <c r="N43" s="215"/>
      <c r="O43" s="213"/>
      <c r="P43" s="226">
        <v>21</v>
      </c>
      <c r="Q43" s="216">
        <v>142.59</v>
      </c>
      <c r="R43" s="216">
        <f>AA43*0.5</f>
        <v>5.795000000000002</v>
      </c>
      <c r="S43" s="216">
        <f>R43+P43</f>
        <v>26.795</v>
      </c>
      <c r="T43" s="495"/>
      <c r="U43" s="217"/>
      <c r="V43" s="218"/>
      <c r="W43" s="214"/>
      <c r="X43" s="219"/>
      <c r="Y43" s="222"/>
      <c r="Z43" s="224">
        <v>131</v>
      </c>
      <c r="AA43" s="225">
        <f>Q43-Z43</f>
        <v>11.590000000000003</v>
      </c>
      <c r="AB43" s="190"/>
      <c r="AC43" s="190"/>
    </row>
    <row r="44" spans="1:29" s="220" customFormat="1" ht="52.5" customHeight="1">
      <c r="A44" s="214">
        <f>RANK(S44,S$42:S$44,1)</f>
        <v>3</v>
      </c>
      <c r="B44" s="30">
        <v>18</v>
      </c>
      <c r="C44" s="29"/>
      <c r="D44" s="391">
        <v>0.660416666666667</v>
      </c>
      <c r="E44" s="263" t="s">
        <v>388</v>
      </c>
      <c r="F44" s="30"/>
      <c r="G44" s="29"/>
      <c r="H44" s="263" t="s">
        <v>389</v>
      </c>
      <c r="I44" s="30"/>
      <c r="J44" s="30"/>
      <c r="K44" s="242" t="s">
        <v>390</v>
      </c>
      <c r="L44" s="215"/>
      <c r="M44" s="213"/>
      <c r="N44" s="215"/>
      <c r="O44" s="213"/>
      <c r="P44" s="226">
        <v>15</v>
      </c>
      <c r="Q44" s="216">
        <v>183.79</v>
      </c>
      <c r="R44" s="216">
        <f>AA44*0.5</f>
        <v>26.394999999999996</v>
      </c>
      <c r="S44" s="216">
        <f>R44+P44</f>
        <v>41.394999999999996</v>
      </c>
      <c r="T44" s="495"/>
      <c r="U44" s="217"/>
      <c r="V44" s="218"/>
      <c r="W44" s="214"/>
      <c r="X44" s="219"/>
      <c r="Y44" s="222"/>
      <c r="Z44" s="224">
        <v>131</v>
      </c>
      <c r="AA44" s="285">
        <f>Q44-Z44</f>
        <v>52.78999999999999</v>
      </c>
      <c r="AB44" s="286"/>
      <c r="AC44" s="286"/>
    </row>
    <row r="45" spans="1:17" s="13" customFormat="1" ht="12" customHeight="1">
      <c r="A45" s="41"/>
      <c r="B45" s="255"/>
      <c r="C45" s="252"/>
      <c r="D45" s="477"/>
      <c r="E45" s="275"/>
      <c r="F45" s="255"/>
      <c r="G45" s="252"/>
      <c r="H45" s="487"/>
      <c r="I45" s="478"/>
      <c r="J45" s="418"/>
      <c r="K45" s="276"/>
      <c r="L45" s="358"/>
      <c r="M45" s="488"/>
      <c r="Q45" s="498"/>
    </row>
    <row r="46" spans="1:22" s="358" customFormat="1" ht="39" customHeight="1">
      <c r="A46" s="41"/>
      <c r="B46" s="41"/>
      <c r="C46" s="152"/>
      <c r="D46" s="348"/>
      <c r="E46" s="67" t="s">
        <v>18</v>
      </c>
      <c r="F46" s="490"/>
      <c r="G46" s="484"/>
      <c r="H46" s="485"/>
      <c r="I46" s="490"/>
      <c r="J46" s="484"/>
      <c r="K46" s="534" t="s">
        <v>436</v>
      </c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</row>
    <row r="47" spans="1:22" s="358" customFormat="1" ht="12" customHeight="1">
      <c r="A47" s="41"/>
      <c r="B47" s="41"/>
      <c r="C47" s="152"/>
      <c r="D47" s="348"/>
      <c r="E47" s="67"/>
      <c r="F47" s="490"/>
      <c r="G47" s="484"/>
      <c r="H47" s="485"/>
      <c r="I47" s="490"/>
      <c r="J47" s="484"/>
      <c r="K47" s="491"/>
      <c r="L47" s="301"/>
      <c r="M47" s="430"/>
      <c r="N47" s="301"/>
      <c r="O47" s="430"/>
      <c r="P47" s="301"/>
      <c r="Q47" s="500"/>
      <c r="R47" s="431"/>
      <c r="S47" s="431"/>
      <c r="T47" s="431"/>
      <c r="U47" s="432"/>
      <c r="V47" s="430"/>
    </row>
    <row r="48" spans="1:22" s="358" customFormat="1" ht="39" customHeight="1">
      <c r="A48" s="41"/>
      <c r="B48" s="41"/>
      <c r="C48" s="152"/>
      <c r="D48" s="348"/>
      <c r="E48" s="67" t="s">
        <v>32</v>
      </c>
      <c r="F48" s="490"/>
      <c r="G48" s="484"/>
      <c r="H48" s="485"/>
      <c r="I48" s="490"/>
      <c r="J48" s="484"/>
      <c r="K48" s="484" t="s">
        <v>338</v>
      </c>
      <c r="L48" s="489"/>
      <c r="M48" s="489"/>
      <c r="N48" s="489"/>
      <c r="O48" s="489"/>
      <c r="P48" s="489"/>
      <c r="Q48" s="499"/>
      <c r="R48" s="489"/>
      <c r="S48" s="489"/>
      <c r="T48" s="489"/>
      <c r="U48" s="489"/>
      <c r="V48" s="489"/>
    </row>
    <row r="49" spans="1:29" s="287" customFormat="1" ht="52.5" customHeight="1">
      <c r="A49" s="272"/>
      <c r="B49" s="273"/>
      <c r="C49" s="272"/>
      <c r="D49" s="274"/>
      <c r="E49" s="479"/>
      <c r="F49" s="440"/>
      <c r="G49" s="441"/>
      <c r="H49" s="479"/>
      <c r="I49" s="440"/>
      <c r="J49" s="440"/>
      <c r="K49" s="442"/>
      <c r="L49" s="277"/>
      <c r="M49" s="273"/>
      <c r="N49" s="277"/>
      <c r="O49" s="273"/>
      <c r="P49" s="278"/>
      <c r="Q49" s="279"/>
      <c r="R49" s="279"/>
      <c r="S49" s="279"/>
      <c r="T49" s="279"/>
      <c r="U49" s="280"/>
      <c r="V49" s="281"/>
      <c r="W49" s="272"/>
      <c r="X49" s="282"/>
      <c r="Y49" s="283"/>
      <c r="Z49" s="284"/>
      <c r="AA49" s="285"/>
      <c r="AB49" s="286"/>
      <c r="AC49" s="286"/>
    </row>
  </sheetData>
  <sheetProtection/>
  <mergeCells count="37">
    <mergeCell ref="F9:F10"/>
    <mergeCell ref="G9:G10"/>
    <mergeCell ref="H9:H10"/>
    <mergeCell ref="K46:V46"/>
    <mergeCell ref="L9:L10"/>
    <mergeCell ref="M9:M10"/>
    <mergeCell ref="N9:N10"/>
    <mergeCell ref="A41:S41"/>
    <mergeCell ref="O9:O10"/>
    <mergeCell ref="P9:P10"/>
    <mergeCell ref="A11:S11"/>
    <mergeCell ref="A9:A10"/>
    <mergeCell ref="B9:B10"/>
    <mergeCell ref="C9:C10"/>
    <mergeCell ref="D9:D10"/>
    <mergeCell ref="E9:E10"/>
    <mergeCell ref="A17:S17"/>
    <mergeCell ref="A23:S23"/>
    <mergeCell ref="A34:S34"/>
    <mergeCell ref="X9:X10"/>
    <mergeCell ref="Y9:Y10"/>
    <mergeCell ref="R9:R10"/>
    <mergeCell ref="S9:S10"/>
    <mergeCell ref="T9:T10"/>
    <mergeCell ref="U9:U10"/>
    <mergeCell ref="V9:V10"/>
    <mergeCell ref="W9:W10"/>
    <mergeCell ref="Q9:Q10"/>
    <mergeCell ref="I9:I10"/>
    <mergeCell ref="J9:J10"/>
    <mergeCell ref="K9:K10"/>
    <mergeCell ref="A1:X1"/>
    <mergeCell ref="A2:X2"/>
    <mergeCell ref="A3:X3"/>
    <mergeCell ref="N8:W8"/>
    <mergeCell ref="A4:Y4"/>
    <mergeCell ref="A6:Y6"/>
  </mergeCells>
  <printOptions horizontalCentered="1"/>
  <pageMargins left="0.1968503937007874" right="0.11811023622047245" top="0.35433070866141736" bottom="0.31496062992125984" header="0.11811023622047245" footer="0.11811023622047245"/>
  <pageSetup fitToHeight="0" fitToWidth="1"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view="pageBreakPreview" zoomScale="55" zoomScaleNormal="75" zoomScaleSheetLayoutView="55" zoomScalePageLayoutView="0" workbookViewId="0" topLeftCell="A1">
      <selection activeCell="AH19" sqref="AH19"/>
    </sheetView>
  </sheetViews>
  <sheetFormatPr defaultColWidth="9.140625" defaultRowHeight="15"/>
  <cols>
    <col min="1" max="1" width="5.00390625" style="206" customWidth="1"/>
    <col min="2" max="2" width="5.421875" style="206" customWidth="1"/>
    <col min="3" max="3" width="5.421875" style="207" hidden="1" customWidth="1"/>
    <col min="4" max="4" width="8.57421875" style="207" hidden="1" customWidth="1"/>
    <col min="5" max="5" width="21.28125" style="206" customWidth="1"/>
    <col min="6" max="6" width="2.00390625" style="206" hidden="1" customWidth="1"/>
    <col min="7" max="7" width="5.8515625" style="206" hidden="1" customWidth="1"/>
    <col min="8" max="8" width="41.00390625" style="206" customWidth="1"/>
    <col min="9" max="9" width="15.421875" style="208" customWidth="1"/>
    <col min="10" max="10" width="21.140625" style="206" customWidth="1"/>
    <col min="11" max="11" width="27.421875" style="206" customWidth="1"/>
    <col min="12" max="12" width="12.421875" style="324" customWidth="1"/>
    <col min="13" max="13" width="4.421875" style="206" customWidth="1"/>
    <col min="14" max="14" width="12.7109375" style="324" customWidth="1"/>
    <col min="15" max="15" width="4.57421875" style="206" customWidth="1"/>
    <col min="16" max="16" width="8.00390625" style="206" hidden="1" customWidth="1"/>
    <col min="17" max="17" width="14.7109375" style="209" hidden="1" customWidth="1"/>
    <col min="18" max="19" width="13.00390625" style="206" hidden="1" customWidth="1"/>
    <col min="20" max="20" width="13.00390625" style="324" customWidth="1"/>
    <col min="21" max="21" width="5.00390625" style="206" customWidth="1"/>
    <col min="22" max="22" width="14.00390625" style="324" customWidth="1"/>
    <col min="23" max="23" width="17.421875" style="206" hidden="1" customWidth="1"/>
    <col min="24" max="24" width="13.140625" style="189" hidden="1" customWidth="1"/>
    <col min="25" max="25" width="14.28125" style="206" hidden="1" customWidth="1"/>
    <col min="26" max="26" width="5.7109375" style="223" customWidth="1"/>
    <col min="27" max="16384" width="9.140625" style="206" customWidth="1"/>
  </cols>
  <sheetData>
    <row r="1" spans="1:26" s="159" customFormat="1" ht="23.2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</row>
    <row r="2" spans="1:26" s="159" customFormat="1" ht="23.25" customHeight="1">
      <c r="A2" s="511" t="s">
        <v>349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</row>
    <row r="3" spans="1:26" s="21" customFormat="1" ht="29.25" customHeight="1">
      <c r="A3" s="505" t="s">
        <v>407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</row>
    <row r="4" spans="1:26" s="470" customFormat="1" ht="12" customHeight="1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</row>
    <row r="5" spans="1:26" s="470" customFormat="1" ht="19.5" customHeight="1">
      <c r="A5" s="512" t="s">
        <v>433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</row>
    <row r="6" spans="1:26" ht="13.5" customHeight="1" hidden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319"/>
      <c r="M6" s="211"/>
      <c r="N6" s="319"/>
      <c r="O6" s="211"/>
      <c r="P6" s="211"/>
      <c r="Q6" s="211"/>
      <c r="R6" s="211"/>
      <c r="S6" s="211"/>
      <c r="T6" s="319"/>
      <c r="U6" s="211"/>
      <c r="V6" s="328"/>
      <c r="W6" s="210"/>
      <c r="X6" s="212"/>
      <c r="Y6" s="210"/>
      <c r="Z6" s="224"/>
    </row>
    <row r="7" spans="1:26" ht="12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319"/>
      <c r="M7" s="211"/>
      <c r="N7" s="319"/>
      <c r="O7" s="211"/>
      <c r="P7" s="211"/>
      <c r="Q7" s="211"/>
      <c r="R7" s="211"/>
      <c r="S7" s="211"/>
      <c r="T7" s="319"/>
      <c r="U7" s="211"/>
      <c r="V7" s="328"/>
      <c r="W7" s="210"/>
      <c r="X7" s="212"/>
      <c r="Y7" s="210"/>
      <c r="Z7" s="224"/>
    </row>
    <row r="8" spans="1:26" s="160" customFormat="1" ht="15.75" customHeight="1">
      <c r="A8" s="238" t="s">
        <v>350</v>
      </c>
      <c r="B8" s="18"/>
      <c r="C8" s="18"/>
      <c r="D8" s="18"/>
      <c r="E8" s="18"/>
      <c r="F8" s="18"/>
      <c r="G8" s="18"/>
      <c r="H8" s="18"/>
      <c r="I8" s="15"/>
      <c r="J8" s="16"/>
      <c r="K8" s="77"/>
      <c r="L8" s="320"/>
      <c r="M8" s="78"/>
      <c r="N8" s="527" t="s">
        <v>438</v>
      </c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</row>
    <row r="9" spans="1:26" ht="34.5" customHeight="1">
      <c r="A9" s="611" t="s">
        <v>7</v>
      </c>
      <c r="B9" s="612" t="s">
        <v>24</v>
      </c>
      <c r="C9" s="612" t="s">
        <v>1</v>
      </c>
      <c r="D9" s="612" t="s">
        <v>27</v>
      </c>
      <c r="E9" s="606" t="s">
        <v>269</v>
      </c>
      <c r="F9" s="606" t="s">
        <v>2</v>
      </c>
      <c r="G9" s="610" t="s">
        <v>3</v>
      </c>
      <c r="H9" s="606" t="s">
        <v>270</v>
      </c>
      <c r="I9" s="606" t="s">
        <v>2</v>
      </c>
      <c r="J9" s="606" t="s">
        <v>4</v>
      </c>
      <c r="K9" s="606" t="s">
        <v>5</v>
      </c>
      <c r="L9" s="603" t="s">
        <v>147</v>
      </c>
      <c r="M9" s="611" t="s">
        <v>7</v>
      </c>
      <c r="N9" s="608" t="s">
        <v>146</v>
      </c>
      <c r="O9" s="611" t="s">
        <v>7</v>
      </c>
      <c r="P9" s="606" t="s">
        <v>34</v>
      </c>
      <c r="Q9" s="606" t="s">
        <v>8</v>
      </c>
      <c r="R9" s="604" t="s">
        <v>136</v>
      </c>
      <c r="S9" s="606" t="s">
        <v>53</v>
      </c>
      <c r="T9" s="603" t="s">
        <v>148</v>
      </c>
      <c r="U9" s="611" t="s">
        <v>7</v>
      </c>
      <c r="V9" s="603" t="s">
        <v>345</v>
      </c>
      <c r="W9" s="592" t="s">
        <v>64</v>
      </c>
      <c r="X9" s="590" t="s">
        <v>135</v>
      </c>
      <c r="Y9" s="592" t="s">
        <v>266</v>
      </c>
      <c r="Z9" s="613" t="s">
        <v>339</v>
      </c>
    </row>
    <row r="10" spans="1:26" ht="34.5" customHeight="1">
      <c r="A10" s="611"/>
      <c r="B10" s="612"/>
      <c r="C10" s="612"/>
      <c r="D10" s="612"/>
      <c r="E10" s="606"/>
      <c r="F10" s="606"/>
      <c r="G10" s="610"/>
      <c r="H10" s="606"/>
      <c r="I10" s="606"/>
      <c r="J10" s="606"/>
      <c r="K10" s="606"/>
      <c r="L10" s="603"/>
      <c r="M10" s="611"/>
      <c r="N10" s="609"/>
      <c r="O10" s="611"/>
      <c r="P10" s="606"/>
      <c r="Q10" s="606"/>
      <c r="R10" s="605"/>
      <c r="S10" s="606"/>
      <c r="T10" s="603"/>
      <c r="U10" s="611"/>
      <c r="V10" s="603"/>
      <c r="W10" s="592"/>
      <c r="X10" s="591"/>
      <c r="Y10" s="592"/>
      <c r="Z10" s="614"/>
    </row>
    <row r="11" spans="1:26" s="428" customFormat="1" ht="29.25" customHeight="1">
      <c r="A11" s="602" t="s">
        <v>432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</row>
    <row r="12" spans="1:26" s="332" customFormat="1" ht="52.5" customHeight="1">
      <c r="A12" s="214">
        <v>1</v>
      </c>
      <c r="B12" s="30">
        <v>16</v>
      </c>
      <c r="C12" s="29"/>
      <c r="D12" s="391">
        <v>0.6493055555555556</v>
      </c>
      <c r="E12" s="263" t="s">
        <v>386</v>
      </c>
      <c r="F12" s="30"/>
      <c r="G12" s="29"/>
      <c r="H12" s="398" t="s">
        <v>402</v>
      </c>
      <c r="I12" s="393" t="s">
        <v>68</v>
      </c>
      <c r="J12" s="30" t="s">
        <v>333</v>
      </c>
      <c r="K12" s="242" t="s">
        <v>333</v>
      </c>
      <c r="L12" s="27">
        <v>57.224000000000004</v>
      </c>
      <c r="M12" s="213">
        <v>3</v>
      </c>
      <c r="N12" s="216"/>
      <c r="O12" s="213"/>
      <c r="P12" s="226"/>
      <c r="Q12" s="216"/>
      <c r="R12" s="216"/>
      <c r="S12" s="216"/>
      <c r="T12" s="216">
        <v>3</v>
      </c>
      <c r="U12" s="214">
        <v>1</v>
      </c>
      <c r="V12" s="218">
        <f>L12+N12+T12</f>
        <v>60.224000000000004</v>
      </c>
      <c r="W12" s="214"/>
      <c r="X12" s="329"/>
      <c r="Y12" s="330"/>
      <c r="Z12" s="331">
        <f>M12+O12+U12</f>
        <v>4</v>
      </c>
    </row>
    <row r="13" spans="1:26" s="332" customFormat="1" ht="52.5" customHeight="1">
      <c r="A13" s="214">
        <v>2</v>
      </c>
      <c r="B13" s="30">
        <v>24</v>
      </c>
      <c r="C13" s="29"/>
      <c r="D13" s="391">
        <v>0.69375</v>
      </c>
      <c r="E13" s="263" t="s">
        <v>379</v>
      </c>
      <c r="F13" s="30"/>
      <c r="G13" s="29"/>
      <c r="H13" s="263" t="s">
        <v>428</v>
      </c>
      <c r="I13" s="416" t="s">
        <v>426</v>
      </c>
      <c r="J13" s="415" t="s">
        <v>425</v>
      </c>
      <c r="K13" s="242" t="s">
        <v>333</v>
      </c>
      <c r="L13" s="27">
        <v>56.06400000000001</v>
      </c>
      <c r="M13" s="213">
        <v>2</v>
      </c>
      <c r="N13" s="216"/>
      <c r="O13" s="213"/>
      <c r="P13" s="226"/>
      <c r="Q13" s="216"/>
      <c r="R13" s="216"/>
      <c r="S13" s="216"/>
      <c r="T13" s="216">
        <v>26.795</v>
      </c>
      <c r="U13" s="214">
        <v>2</v>
      </c>
      <c r="V13" s="218">
        <f>L13+N13+T13</f>
        <v>82.85900000000001</v>
      </c>
      <c r="W13" s="214"/>
      <c r="X13" s="329"/>
      <c r="Y13" s="330"/>
      <c r="Z13" s="331">
        <f>M13+O13+U13</f>
        <v>4</v>
      </c>
    </row>
    <row r="14" spans="1:26" s="332" customFormat="1" ht="52.5" customHeight="1">
      <c r="A14" s="214">
        <v>3</v>
      </c>
      <c r="B14" s="30">
        <v>18</v>
      </c>
      <c r="C14" s="29"/>
      <c r="D14" s="391">
        <v>0.660416666666667</v>
      </c>
      <c r="E14" s="263" t="s">
        <v>388</v>
      </c>
      <c r="F14" s="30"/>
      <c r="G14" s="29"/>
      <c r="H14" s="263" t="s">
        <v>389</v>
      </c>
      <c r="I14" s="30"/>
      <c r="J14" s="30"/>
      <c r="K14" s="242" t="s">
        <v>390</v>
      </c>
      <c r="L14" s="27">
        <v>53.396000000000015</v>
      </c>
      <c r="M14" s="213">
        <v>1</v>
      </c>
      <c r="N14" s="216"/>
      <c r="O14" s="213"/>
      <c r="P14" s="226"/>
      <c r="Q14" s="216"/>
      <c r="R14" s="216"/>
      <c r="S14" s="216"/>
      <c r="T14" s="216">
        <v>41.394999999999996</v>
      </c>
      <c r="U14" s="214">
        <v>3</v>
      </c>
      <c r="V14" s="218">
        <f>L14+N14+T14</f>
        <v>94.79100000000001</v>
      </c>
      <c r="W14" s="214"/>
      <c r="X14" s="329"/>
      <c r="Y14" s="330"/>
      <c r="Z14" s="331">
        <f>M14+O14+U14</f>
        <v>4</v>
      </c>
    </row>
    <row r="15" spans="1:26" s="181" customFormat="1" ht="29.25" customHeight="1">
      <c r="A15" s="602" t="s">
        <v>393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</row>
    <row r="16" spans="1:26" s="332" customFormat="1" ht="52.5" customHeight="1">
      <c r="A16" s="214">
        <v>1</v>
      </c>
      <c r="B16" s="30">
        <v>9</v>
      </c>
      <c r="C16" s="29"/>
      <c r="D16" s="391">
        <v>0.572222222222222</v>
      </c>
      <c r="E16" s="262" t="s">
        <v>374</v>
      </c>
      <c r="F16" s="30"/>
      <c r="G16" s="29"/>
      <c r="H16" s="397" t="s">
        <v>396</v>
      </c>
      <c r="I16" s="396" t="s">
        <v>110</v>
      </c>
      <c r="J16" s="415" t="s">
        <v>425</v>
      </c>
      <c r="K16" s="242" t="s">
        <v>333</v>
      </c>
      <c r="L16" s="216">
        <v>55.83200000000001</v>
      </c>
      <c r="M16" s="213">
        <v>1</v>
      </c>
      <c r="N16" s="216">
        <v>21.1</v>
      </c>
      <c r="O16" s="213">
        <v>1</v>
      </c>
      <c r="P16" s="226"/>
      <c r="Q16" s="216"/>
      <c r="R16" s="216"/>
      <c r="S16" s="216"/>
      <c r="T16" s="216">
        <v>9</v>
      </c>
      <c r="U16" s="213">
        <v>2</v>
      </c>
      <c r="V16" s="218">
        <f aca="true" t="shared" si="0" ref="V16:V24">L16+N16+T16</f>
        <v>85.93200000000002</v>
      </c>
      <c r="W16" s="214"/>
      <c r="X16" s="329"/>
      <c r="Y16" s="330"/>
      <c r="Z16" s="331">
        <f aca="true" t="shared" si="1" ref="Z16:Z25">M16+O16+U16</f>
        <v>4</v>
      </c>
    </row>
    <row r="17" spans="1:26" s="332" customFormat="1" ht="52.5" customHeight="1">
      <c r="A17" s="214">
        <v>2</v>
      </c>
      <c r="B17" s="30">
        <v>12</v>
      </c>
      <c r="C17" s="29"/>
      <c r="D17" s="391">
        <v>0.6</v>
      </c>
      <c r="E17" s="263" t="s">
        <v>383</v>
      </c>
      <c r="F17" s="30"/>
      <c r="G17" s="29"/>
      <c r="H17" s="398" t="s">
        <v>421</v>
      </c>
      <c r="I17" s="393" t="s">
        <v>420</v>
      </c>
      <c r="J17" s="415" t="s">
        <v>419</v>
      </c>
      <c r="K17" s="242" t="s">
        <v>335</v>
      </c>
      <c r="L17" s="216">
        <v>58.036</v>
      </c>
      <c r="M17" s="213">
        <v>2</v>
      </c>
      <c r="N17" s="216">
        <v>28.53</v>
      </c>
      <c r="O17" s="213">
        <v>3</v>
      </c>
      <c r="P17" s="226"/>
      <c r="Q17" s="216"/>
      <c r="R17" s="216"/>
      <c r="S17" s="216"/>
      <c r="T17" s="216">
        <v>8.125</v>
      </c>
      <c r="U17" s="213">
        <v>1</v>
      </c>
      <c r="V17" s="218">
        <f t="shared" si="0"/>
        <v>94.691</v>
      </c>
      <c r="W17" s="214"/>
      <c r="X17" s="329"/>
      <c r="Y17" s="330"/>
      <c r="Z17" s="331">
        <f t="shared" si="1"/>
        <v>6</v>
      </c>
    </row>
    <row r="18" spans="1:26" s="332" customFormat="1" ht="52.5" customHeight="1">
      <c r="A18" s="214">
        <v>3</v>
      </c>
      <c r="B18" s="30">
        <v>10</v>
      </c>
      <c r="C18" s="29"/>
      <c r="D18" s="391">
        <v>0.577777777777778</v>
      </c>
      <c r="E18" s="262" t="s">
        <v>392</v>
      </c>
      <c r="F18" s="30"/>
      <c r="G18" s="29"/>
      <c r="H18" s="398" t="s">
        <v>421</v>
      </c>
      <c r="I18" s="393" t="s">
        <v>420</v>
      </c>
      <c r="J18" s="415" t="s">
        <v>419</v>
      </c>
      <c r="K18" s="242" t="s">
        <v>335</v>
      </c>
      <c r="L18" s="216">
        <v>59.77600000000001</v>
      </c>
      <c r="M18" s="213">
        <v>4</v>
      </c>
      <c r="N18" s="216">
        <v>31.85</v>
      </c>
      <c r="O18" s="213">
        <v>5</v>
      </c>
      <c r="P18" s="226"/>
      <c r="Q18" s="216"/>
      <c r="R18" s="216"/>
      <c r="S18" s="216"/>
      <c r="T18" s="216">
        <v>15.625</v>
      </c>
      <c r="U18" s="213">
        <v>4</v>
      </c>
      <c r="V18" s="218">
        <f t="shared" si="0"/>
        <v>107.251</v>
      </c>
      <c r="W18" s="214"/>
      <c r="X18" s="329"/>
      <c r="Y18" s="330"/>
      <c r="Z18" s="331">
        <f t="shared" si="1"/>
        <v>13</v>
      </c>
    </row>
    <row r="19" spans="1:26" s="332" customFormat="1" ht="52.5" customHeight="1">
      <c r="A19" s="214">
        <v>4</v>
      </c>
      <c r="B19" s="30">
        <v>5</v>
      </c>
      <c r="C19" s="29"/>
      <c r="D19" s="391">
        <v>0.616666666666666</v>
      </c>
      <c r="E19" s="263" t="s">
        <v>370</v>
      </c>
      <c r="F19" s="30"/>
      <c r="G19" s="29"/>
      <c r="H19" s="398" t="s">
        <v>399</v>
      </c>
      <c r="I19" s="396" t="s">
        <v>90</v>
      </c>
      <c r="J19" s="415" t="s">
        <v>411</v>
      </c>
      <c r="K19" s="242" t="s">
        <v>368</v>
      </c>
      <c r="L19" s="216">
        <v>64.18400000000001</v>
      </c>
      <c r="M19" s="213">
        <v>5</v>
      </c>
      <c r="N19" s="216">
        <v>29.88</v>
      </c>
      <c r="O19" s="213">
        <v>4</v>
      </c>
      <c r="P19" s="226"/>
      <c r="Q19" s="216"/>
      <c r="R19" s="216"/>
      <c r="S19" s="216"/>
      <c r="T19" s="216">
        <v>15.780000000000001</v>
      </c>
      <c r="U19" s="213">
        <v>5</v>
      </c>
      <c r="V19" s="218">
        <f t="shared" si="0"/>
        <v>109.84400000000001</v>
      </c>
      <c r="W19" s="214"/>
      <c r="X19" s="329"/>
      <c r="Y19" s="330"/>
      <c r="Z19" s="331">
        <f t="shared" si="1"/>
        <v>14</v>
      </c>
    </row>
    <row r="20" spans="1:26" s="332" customFormat="1" ht="52.5" customHeight="1">
      <c r="A20" s="214">
        <v>5</v>
      </c>
      <c r="B20" s="30">
        <v>22</v>
      </c>
      <c r="C20" s="29"/>
      <c r="D20" s="391">
        <v>0.682638888888889</v>
      </c>
      <c r="E20" s="262" t="s">
        <v>357</v>
      </c>
      <c r="F20" s="30"/>
      <c r="G20" s="29"/>
      <c r="H20" s="263" t="s">
        <v>422</v>
      </c>
      <c r="I20" s="416" t="s">
        <v>418</v>
      </c>
      <c r="J20" s="415" t="s">
        <v>419</v>
      </c>
      <c r="K20" s="242" t="s">
        <v>335</v>
      </c>
      <c r="L20" s="216">
        <v>68.012</v>
      </c>
      <c r="M20" s="213">
        <v>9</v>
      </c>
      <c r="N20" s="216">
        <v>27.38</v>
      </c>
      <c r="O20" s="213">
        <v>2</v>
      </c>
      <c r="P20" s="226"/>
      <c r="Q20" s="216"/>
      <c r="R20" s="216"/>
      <c r="S20" s="216"/>
      <c r="T20" s="216">
        <v>20.515</v>
      </c>
      <c r="U20" s="213">
        <v>7</v>
      </c>
      <c r="V20" s="218">
        <f t="shared" si="0"/>
        <v>115.907</v>
      </c>
      <c r="W20" s="214"/>
      <c r="X20" s="329"/>
      <c r="Y20" s="330"/>
      <c r="Z20" s="331">
        <f t="shared" si="1"/>
        <v>18</v>
      </c>
    </row>
    <row r="21" spans="1:26" s="332" customFormat="1" ht="52.5" customHeight="1">
      <c r="A21" s="214">
        <v>6</v>
      </c>
      <c r="B21" s="30">
        <v>1</v>
      </c>
      <c r="C21" s="29"/>
      <c r="D21" s="391">
        <v>0.588888888888889</v>
      </c>
      <c r="E21" s="263" t="s">
        <v>376</v>
      </c>
      <c r="F21" s="30"/>
      <c r="G21" s="29"/>
      <c r="H21" s="263" t="s">
        <v>409</v>
      </c>
      <c r="I21" s="416" t="s">
        <v>77</v>
      </c>
      <c r="J21" s="415" t="s">
        <v>411</v>
      </c>
      <c r="K21" s="242" t="s">
        <v>368</v>
      </c>
      <c r="L21" s="216">
        <v>67.432</v>
      </c>
      <c r="M21" s="213">
        <v>7</v>
      </c>
      <c r="N21" s="216">
        <v>33.95</v>
      </c>
      <c r="O21" s="213">
        <v>6</v>
      </c>
      <c r="P21" s="226"/>
      <c r="Q21" s="216"/>
      <c r="R21" s="216"/>
      <c r="S21" s="216"/>
      <c r="T21" s="216">
        <v>19.340000000000003</v>
      </c>
      <c r="U21" s="213">
        <v>6</v>
      </c>
      <c r="V21" s="218">
        <f t="shared" si="0"/>
        <v>120.72200000000001</v>
      </c>
      <c r="W21" s="214"/>
      <c r="X21" s="329"/>
      <c r="Y21" s="330"/>
      <c r="Z21" s="331">
        <f t="shared" si="1"/>
        <v>19</v>
      </c>
    </row>
    <row r="22" spans="1:26" s="332" customFormat="1" ht="52.5" customHeight="1">
      <c r="A22" s="214">
        <v>7</v>
      </c>
      <c r="B22" s="30">
        <v>2</v>
      </c>
      <c r="C22" s="29"/>
      <c r="D22" s="391">
        <v>0.594444444444444</v>
      </c>
      <c r="E22" s="263" t="s">
        <v>367</v>
      </c>
      <c r="F22" s="30"/>
      <c r="G22" s="29"/>
      <c r="H22" s="398" t="s">
        <v>399</v>
      </c>
      <c r="I22" s="396" t="s">
        <v>90</v>
      </c>
      <c r="J22" s="415" t="s">
        <v>411</v>
      </c>
      <c r="K22" s="242" t="s">
        <v>368</v>
      </c>
      <c r="L22" s="216">
        <v>67.548</v>
      </c>
      <c r="M22" s="213">
        <v>8</v>
      </c>
      <c r="N22" s="216">
        <v>37.13</v>
      </c>
      <c r="O22" s="213">
        <v>7</v>
      </c>
      <c r="P22" s="226"/>
      <c r="Q22" s="216"/>
      <c r="R22" s="216"/>
      <c r="S22" s="216"/>
      <c r="T22" s="216">
        <v>22.545</v>
      </c>
      <c r="U22" s="213">
        <v>8</v>
      </c>
      <c r="V22" s="218">
        <f t="shared" si="0"/>
        <v>127.223</v>
      </c>
      <c r="W22" s="214"/>
      <c r="X22" s="329"/>
      <c r="Y22" s="330"/>
      <c r="Z22" s="331">
        <f t="shared" si="1"/>
        <v>23</v>
      </c>
    </row>
    <row r="23" spans="1:26" s="332" customFormat="1" ht="52.5" customHeight="1">
      <c r="A23" s="214">
        <v>8</v>
      </c>
      <c r="B23" s="30">
        <v>19</v>
      </c>
      <c r="C23" s="29"/>
      <c r="D23" s="391">
        <v>0.665972222222222</v>
      </c>
      <c r="E23" s="262" t="s">
        <v>375</v>
      </c>
      <c r="F23" s="30"/>
      <c r="G23" s="29"/>
      <c r="H23" s="397" t="s">
        <v>396</v>
      </c>
      <c r="I23" s="396" t="s">
        <v>110</v>
      </c>
      <c r="J23" s="415" t="s">
        <v>425</v>
      </c>
      <c r="K23" s="242" t="s">
        <v>333</v>
      </c>
      <c r="L23" s="216">
        <v>58.84800000000001</v>
      </c>
      <c r="M23" s="213">
        <v>3</v>
      </c>
      <c r="N23" s="216">
        <v>63.08</v>
      </c>
      <c r="O23" s="213">
        <v>9</v>
      </c>
      <c r="P23" s="226"/>
      <c r="Q23" s="216"/>
      <c r="R23" s="216"/>
      <c r="S23" s="216"/>
      <c r="T23" s="216">
        <v>12.594999999999999</v>
      </c>
      <c r="U23" s="213">
        <v>3</v>
      </c>
      <c r="V23" s="218">
        <f t="shared" si="0"/>
        <v>134.52300000000002</v>
      </c>
      <c r="W23" s="214"/>
      <c r="X23" s="329"/>
      <c r="Y23" s="330"/>
      <c r="Z23" s="331">
        <f t="shared" si="1"/>
        <v>15</v>
      </c>
    </row>
    <row r="24" spans="1:26" s="332" customFormat="1" ht="52.5" customHeight="1">
      <c r="A24" s="214">
        <v>9</v>
      </c>
      <c r="B24" s="30">
        <v>4</v>
      </c>
      <c r="C24" s="29"/>
      <c r="D24" s="391">
        <v>0.611111111111111</v>
      </c>
      <c r="E24" s="262" t="s">
        <v>371</v>
      </c>
      <c r="F24" s="30"/>
      <c r="G24" s="29"/>
      <c r="H24" s="263" t="s">
        <v>409</v>
      </c>
      <c r="I24" s="416" t="s">
        <v>77</v>
      </c>
      <c r="J24" s="415" t="s">
        <v>411</v>
      </c>
      <c r="K24" s="242" t="s">
        <v>368</v>
      </c>
      <c r="L24" s="216">
        <v>66.504</v>
      </c>
      <c r="M24" s="213">
        <v>6</v>
      </c>
      <c r="N24" s="216">
        <v>39.45</v>
      </c>
      <c r="O24" s="213">
        <v>8</v>
      </c>
      <c r="P24" s="226"/>
      <c r="Q24" s="216"/>
      <c r="R24" s="216"/>
      <c r="S24" s="216"/>
      <c r="T24" s="216">
        <v>34.455</v>
      </c>
      <c r="U24" s="213">
        <v>9</v>
      </c>
      <c r="V24" s="218">
        <f t="shared" si="0"/>
        <v>140.409</v>
      </c>
      <c r="W24" s="214"/>
      <c r="X24" s="329"/>
      <c r="Y24" s="330"/>
      <c r="Z24" s="331">
        <f t="shared" si="1"/>
        <v>23</v>
      </c>
    </row>
    <row r="25" spans="1:26" s="332" customFormat="1" ht="52.5" customHeight="1">
      <c r="A25" s="214">
        <v>10</v>
      </c>
      <c r="B25" s="30">
        <v>27</v>
      </c>
      <c r="C25" s="29"/>
      <c r="D25" s="391">
        <v>0.710416666666666</v>
      </c>
      <c r="E25" s="263" t="s">
        <v>391</v>
      </c>
      <c r="F25" s="30"/>
      <c r="G25" s="29"/>
      <c r="H25" s="263" t="s">
        <v>422</v>
      </c>
      <c r="I25" s="416" t="s">
        <v>418</v>
      </c>
      <c r="J25" s="415" t="s">
        <v>419</v>
      </c>
      <c r="K25" s="242" t="s">
        <v>335</v>
      </c>
      <c r="L25" s="216">
        <v>74.85600000000001</v>
      </c>
      <c r="M25" s="213">
        <v>10</v>
      </c>
      <c r="N25" s="216">
        <v>68.75</v>
      </c>
      <c r="O25" s="213">
        <v>10</v>
      </c>
      <c r="P25" s="226"/>
      <c r="Q25" s="216"/>
      <c r="R25" s="216"/>
      <c r="S25" s="216"/>
      <c r="T25" s="216" t="s">
        <v>52</v>
      </c>
      <c r="U25" s="213"/>
      <c r="V25" s="218">
        <f>L25+N25</f>
        <v>143.606</v>
      </c>
      <c r="W25" s="214"/>
      <c r="X25" s="329"/>
      <c r="Y25" s="330"/>
      <c r="Z25" s="331">
        <f t="shared" si="1"/>
        <v>20</v>
      </c>
    </row>
    <row r="26" spans="1:26" s="181" customFormat="1" ht="29.25" customHeight="1">
      <c r="A26" s="602" t="s">
        <v>377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</row>
    <row r="27" spans="1:26" s="332" customFormat="1" ht="52.5" customHeight="1">
      <c r="A27" s="214">
        <v>1</v>
      </c>
      <c r="B27" s="30">
        <v>11</v>
      </c>
      <c r="C27" s="29"/>
      <c r="D27" s="391">
        <v>0.583333333333333</v>
      </c>
      <c r="E27" s="263" t="s">
        <v>408</v>
      </c>
      <c r="F27" s="30"/>
      <c r="G27" s="29"/>
      <c r="H27" s="398" t="s">
        <v>398</v>
      </c>
      <c r="I27" s="393" t="s">
        <v>156</v>
      </c>
      <c r="J27" s="30" t="s">
        <v>333</v>
      </c>
      <c r="K27" s="242" t="s">
        <v>333</v>
      </c>
      <c r="L27" s="216">
        <v>53.860000000000014</v>
      </c>
      <c r="M27" s="213">
        <v>3</v>
      </c>
      <c r="N27" s="216">
        <v>26.38</v>
      </c>
      <c r="O27" s="213">
        <v>1</v>
      </c>
      <c r="P27" s="226"/>
      <c r="Q27" s="216"/>
      <c r="R27" s="216"/>
      <c r="S27" s="216"/>
      <c r="T27" s="216">
        <v>0</v>
      </c>
      <c r="U27" s="213">
        <v>1</v>
      </c>
      <c r="V27" s="218">
        <f aca="true" t="shared" si="2" ref="V27:V32">L27+N27+T27</f>
        <v>80.24000000000001</v>
      </c>
      <c r="W27" s="214"/>
      <c r="X27" s="329"/>
      <c r="Y27" s="330"/>
      <c r="Z27" s="331">
        <f aca="true" t="shared" si="3" ref="Z27:Z32">M27+O27+U27</f>
        <v>5</v>
      </c>
    </row>
    <row r="28" spans="1:26" s="332" customFormat="1" ht="52.5" customHeight="1">
      <c r="A28" s="214">
        <v>2</v>
      </c>
      <c r="B28" s="30">
        <v>8</v>
      </c>
      <c r="C28" s="29"/>
      <c r="D28" s="391">
        <v>0.566666666666667</v>
      </c>
      <c r="E28" s="263" t="s">
        <v>379</v>
      </c>
      <c r="F28" s="30"/>
      <c r="G28" s="29"/>
      <c r="H28" s="398" t="s">
        <v>398</v>
      </c>
      <c r="I28" s="393" t="s">
        <v>156</v>
      </c>
      <c r="J28" s="30" t="s">
        <v>333</v>
      </c>
      <c r="K28" s="242" t="s">
        <v>333</v>
      </c>
      <c r="L28" s="216">
        <v>53.396000000000015</v>
      </c>
      <c r="M28" s="213">
        <v>2</v>
      </c>
      <c r="N28" s="216">
        <v>26.6</v>
      </c>
      <c r="O28" s="213">
        <v>2</v>
      </c>
      <c r="P28" s="226"/>
      <c r="Q28" s="216"/>
      <c r="R28" s="216"/>
      <c r="S28" s="216"/>
      <c r="T28" s="216">
        <v>5.390000000000001</v>
      </c>
      <c r="U28" s="213">
        <v>2</v>
      </c>
      <c r="V28" s="218">
        <f t="shared" si="2"/>
        <v>85.38600000000001</v>
      </c>
      <c r="W28" s="214"/>
      <c r="X28" s="329"/>
      <c r="Y28" s="330"/>
      <c r="Z28" s="331">
        <f t="shared" si="3"/>
        <v>6</v>
      </c>
    </row>
    <row r="29" spans="1:26" s="332" customFormat="1" ht="52.5" customHeight="1">
      <c r="A29" s="214">
        <v>3</v>
      </c>
      <c r="B29" s="30">
        <v>23</v>
      </c>
      <c r="C29" s="29"/>
      <c r="D29" s="391">
        <v>0.688194444444444</v>
      </c>
      <c r="E29" s="263" t="s">
        <v>382</v>
      </c>
      <c r="F29" s="30"/>
      <c r="G29" s="29"/>
      <c r="H29" s="398" t="s">
        <v>397</v>
      </c>
      <c r="I29" s="393" t="s">
        <v>57</v>
      </c>
      <c r="J29" s="30" t="s">
        <v>333</v>
      </c>
      <c r="K29" s="242" t="s">
        <v>333</v>
      </c>
      <c r="L29" s="216">
        <v>52.35200000000002</v>
      </c>
      <c r="M29" s="213">
        <v>1</v>
      </c>
      <c r="N29" s="216">
        <v>31.28</v>
      </c>
      <c r="O29" s="213">
        <v>4</v>
      </c>
      <c r="P29" s="226"/>
      <c r="Q29" s="216"/>
      <c r="R29" s="216"/>
      <c r="S29" s="216"/>
      <c r="T29" s="216">
        <v>7.140000000000001</v>
      </c>
      <c r="U29" s="213">
        <v>3</v>
      </c>
      <c r="V29" s="218">
        <f t="shared" si="2"/>
        <v>90.77200000000002</v>
      </c>
      <c r="W29" s="214"/>
      <c r="X29" s="329"/>
      <c r="Y29" s="330"/>
      <c r="Z29" s="331">
        <f t="shared" si="3"/>
        <v>8</v>
      </c>
    </row>
    <row r="30" spans="1:26" s="332" customFormat="1" ht="52.5" customHeight="1">
      <c r="A30" s="214">
        <v>4</v>
      </c>
      <c r="B30" s="30">
        <v>21</v>
      </c>
      <c r="C30" s="29"/>
      <c r="D30" s="391">
        <v>0.677083333333333</v>
      </c>
      <c r="E30" s="263" t="s">
        <v>384</v>
      </c>
      <c r="F30" s="30"/>
      <c r="G30" s="29"/>
      <c r="H30" s="392" t="s">
        <v>423</v>
      </c>
      <c r="I30" s="393" t="s">
        <v>48</v>
      </c>
      <c r="J30" s="415" t="s">
        <v>424</v>
      </c>
      <c r="K30" s="242" t="s">
        <v>335</v>
      </c>
      <c r="L30" s="216">
        <v>59.08</v>
      </c>
      <c r="M30" s="213">
        <v>5</v>
      </c>
      <c r="N30" s="216">
        <v>29.01</v>
      </c>
      <c r="O30" s="213">
        <v>3</v>
      </c>
      <c r="P30" s="226"/>
      <c r="Q30" s="216"/>
      <c r="R30" s="216"/>
      <c r="S30" s="216"/>
      <c r="T30" s="216">
        <v>19.75</v>
      </c>
      <c r="U30" s="213">
        <v>4</v>
      </c>
      <c r="V30" s="218">
        <f t="shared" si="2"/>
        <v>107.84</v>
      </c>
      <c r="W30" s="214"/>
      <c r="X30" s="329"/>
      <c r="Y30" s="330"/>
      <c r="Z30" s="331">
        <f t="shared" si="3"/>
        <v>12</v>
      </c>
    </row>
    <row r="31" spans="1:26" s="332" customFormat="1" ht="52.5" customHeight="1">
      <c r="A31" s="214">
        <v>5</v>
      </c>
      <c r="B31" s="30">
        <v>25</v>
      </c>
      <c r="C31" s="29"/>
      <c r="D31" s="391">
        <v>0.699305555555555</v>
      </c>
      <c r="E31" s="263" t="s">
        <v>381</v>
      </c>
      <c r="F31" s="30"/>
      <c r="G31" s="29"/>
      <c r="H31" s="398" t="s">
        <v>397</v>
      </c>
      <c r="I31" s="393" t="s">
        <v>57</v>
      </c>
      <c r="J31" s="30" t="s">
        <v>333</v>
      </c>
      <c r="K31" s="242" t="s">
        <v>333</v>
      </c>
      <c r="L31" s="216">
        <v>57.804000000000016</v>
      </c>
      <c r="M31" s="213">
        <v>4</v>
      </c>
      <c r="N31" s="216">
        <v>57.73</v>
      </c>
      <c r="O31" s="213">
        <v>6</v>
      </c>
      <c r="P31" s="226"/>
      <c r="Q31" s="216"/>
      <c r="R31" s="216"/>
      <c r="S31" s="216"/>
      <c r="T31" s="216">
        <v>20.485</v>
      </c>
      <c r="U31" s="213">
        <v>5</v>
      </c>
      <c r="V31" s="218">
        <f t="shared" si="2"/>
        <v>136.019</v>
      </c>
      <c r="W31" s="214"/>
      <c r="X31" s="329"/>
      <c r="Y31" s="330"/>
      <c r="Z31" s="331">
        <f t="shared" si="3"/>
        <v>15</v>
      </c>
    </row>
    <row r="32" spans="1:26" s="332" customFormat="1" ht="52.5" customHeight="1">
      <c r="A32" s="214">
        <v>6</v>
      </c>
      <c r="B32" s="30">
        <v>3</v>
      </c>
      <c r="C32" s="29"/>
      <c r="D32" s="391">
        <v>0.605555555555555</v>
      </c>
      <c r="E32" s="263" t="s">
        <v>378</v>
      </c>
      <c r="F32" s="30"/>
      <c r="G32" s="29"/>
      <c r="H32" s="263" t="s">
        <v>410</v>
      </c>
      <c r="I32" s="415"/>
      <c r="J32" s="415" t="s">
        <v>412</v>
      </c>
      <c r="K32" s="242" t="s">
        <v>368</v>
      </c>
      <c r="L32" s="216">
        <v>63.488</v>
      </c>
      <c r="M32" s="213">
        <v>6</v>
      </c>
      <c r="N32" s="216">
        <v>41.83</v>
      </c>
      <c r="O32" s="213">
        <v>5</v>
      </c>
      <c r="P32" s="226"/>
      <c r="Q32" s="216"/>
      <c r="R32" s="216"/>
      <c r="S32" s="216"/>
      <c r="T32" s="216">
        <v>42.06</v>
      </c>
      <c r="U32" s="213">
        <v>6</v>
      </c>
      <c r="V32" s="218">
        <f t="shared" si="2"/>
        <v>147.378</v>
      </c>
      <c r="W32" s="214"/>
      <c r="X32" s="329"/>
      <c r="Y32" s="330"/>
      <c r="Z32" s="331">
        <f t="shared" si="3"/>
        <v>17</v>
      </c>
    </row>
    <row r="33" spans="1:26" s="181" customFormat="1" ht="29.25" customHeight="1">
      <c r="A33" s="602" t="s">
        <v>413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</row>
    <row r="34" spans="1:26" s="332" customFormat="1" ht="52.5" customHeight="1">
      <c r="A34" s="214">
        <v>1</v>
      </c>
      <c r="B34" s="30">
        <v>15</v>
      </c>
      <c r="C34" s="29"/>
      <c r="D34" s="391">
        <v>0.633333333333333</v>
      </c>
      <c r="E34" s="263" t="s">
        <v>354</v>
      </c>
      <c r="F34" s="30"/>
      <c r="G34" s="29"/>
      <c r="H34" s="398" t="s">
        <v>403</v>
      </c>
      <c r="I34" s="393" t="s">
        <v>130</v>
      </c>
      <c r="J34" s="415" t="s">
        <v>103</v>
      </c>
      <c r="K34" s="242" t="s">
        <v>355</v>
      </c>
      <c r="L34" s="216">
        <v>56.8</v>
      </c>
      <c r="M34" s="213">
        <v>1</v>
      </c>
      <c r="N34" s="216">
        <v>60.78</v>
      </c>
      <c r="O34" s="213">
        <v>2</v>
      </c>
      <c r="P34" s="226"/>
      <c r="Q34" s="216"/>
      <c r="R34" s="216"/>
      <c r="S34" s="216"/>
      <c r="T34" s="216">
        <v>29.450000000000003</v>
      </c>
      <c r="U34" s="213">
        <v>4</v>
      </c>
      <c r="V34" s="218">
        <f>L34+N34+T34</f>
        <v>147.03</v>
      </c>
      <c r="W34" s="214"/>
      <c r="X34" s="329"/>
      <c r="Y34" s="330"/>
      <c r="Z34" s="331">
        <f>M34+O34+U34</f>
        <v>7</v>
      </c>
    </row>
    <row r="35" spans="1:26" s="332" customFormat="1" ht="52.5" customHeight="1">
      <c r="A35" s="214">
        <v>2</v>
      </c>
      <c r="B35" s="30">
        <v>14</v>
      </c>
      <c r="C35" s="29"/>
      <c r="D35" s="391">
        <v>0.627777777777778</v>
      </c>
      <c r="E35" s="263" t="s">
        <v>356</v>
      </c>
      <c r="F35" s="30"/>
      <c r="G35" s="29"/>
      <c r="H35" s="398" t="s">
        <v>402</v>
      </c>
      <c r="I35" s="393" t="s">
        <v>68</v>
      </c>
      <c r="J35" s="30" t="s">
        <v>333</v>
      </c>
      <c r="K35" s="242" t="s">
        <v>333</v>
      </c>
      <c r="L35" s="216">
        <v>60.93333333333334</v>
      </c>
      <c r="M35" s="213">
        <v>4</v>
      </c>
      <c r="N35" s="216">
        <v>64.7</v>
      </c>
      <c r="O35" s="213">
        <v>3</v>
      </c>
      <c r="P35" s="226"/>
      <c r="Q35" s="216"/>
      <c r="R35" s="216"/>
      <c r="S35" s="216"/>
      <c r="T35" s="216">
        <v>23.965000000000003</v>
      </c>
      <c r="U35" s="213">
        <v>2</v>
      </c>
      <c r="V35" s="218">
        <f>L35+N35+T35</f>
        <v>149.59833333333336</v>
      </c>
      <c r="W35" s="214"/>
      <c r="X35" s="329"/>
      <c r="Y35" s="330"/>
      <c r="Z35" s="331">
        <f>M35+O35+U35</f>
        <v>9</v>
      </c>
    </row>
    <row r="36" spans="1:26" s="332" customFormat="1" ht="52.5" customHeight="1">
      <c r="A36" s="214">
        <v>3</v>
      </c>
      <c r="B36" s="30">
        <v>17</v>
      </c>
      <c r="C36" s="29"/>
      <c r="D36" s="391">
        <v>0.6548611111111111</v>
      </c>
      <c r="E36" s="262" t="s">
        <v>357</v>
      </c>
      <c r="F36" s="30"/>
      <c r="G36" s="29"/>
      <c r="H36" s="392" t="s">
        <v>404</v>
      </c>
      <c r="I36" s="393" t="s">
        <v>176</v>
      </c>
      <c r="J36" s="415" t="s">
        <v>419</v>
      </c>
      <c r="K36" s="242" t="s">
        <v>358</v>
      </c>
      <c r="L36" s="216">
        <v>65.46666666666665</v>
      </c>
      <c r="M36" s="213">
        <v>5</v>
      </c>
      <c r="N36" s="216">
        <v>60.45</v>
      </c>
      <c r="O36" s="213">
        <v>1</v>
      </c>
      <c r="P36" s="226"/>
      <c r="Q36" s="216"/>
      <c r="R36" s="216"/>
      <c r="S36" s="216"/>
      <c r="T36" s="216">
        <v>32.45</v>
      </c>
      <c r="U36" s="213">
        <v>5</v>
      </c>
      <c r="V36" s="218">
        <f>L36+N36+T36</f>
        <v>158.36666666666667</v>
      </c>
      <c r="W36" s="214"/>
      <c r="X36" s="329"/>
      <c r="Y36" s="330"/>
      <c r="Z36" s="331">
        <f>M36+O36+U36</f>
        <v>11</v>
      </c>
    </row>
    <row r="37" spans="1:26" s="332" customFormat="1" ht="52.5" customHeight="1">
      <c r="A37" s="214">
        <v>4</v>
      </c>
      <c r="B37" s="30">
        <v>7</v>
      </c>
      <c r="C37" s="29"/>
      <c r="D37" s="391">
        <v>0.5611111111111111</v>
      </c>
      <c r="E37" s="263" t="s">
        <v>336</v>
      </c>
      <c r="F37" s="30"/>
      <c r="G37" s="29"/>
      <c r="H37" s="392" t="s">
        <v>395</v>
      </c>
      <c r="I37" s="396" t="s">
        <v>114</v>
      </c>
      <c r="J37" s="415" t="s">
        <v>414</v>
      </c>
      <c r="K37" s="242" t="s">
        <v>337</v>
      </c>
      <c r="L37" s="216">
        <v>57.466666666666654</v>
      </c>
      <c r="M37" s="213">
        <v>2</v>
      </c>
      <c r="N37" s="216">
        <v>90.13</v>
      </c>
      <c r="O37" s="213">
        <v>4</v>
      </c>
      <c r="P37" s="226"/>
      <c r="Q37" s="216"/>
      <c r="R37" s="216"/>
      <c r="S37" s="216"/>
      <c r="T37" s="216">
        <v>27.534999999999997</v>
      </c>
      <c r="U37" s="213">
        <v>3</v>
      </c>
      <c r="V37" s="218">
        <f>L37+N37+T37</f>
        <v>175.13166666666663</v>
      </c>
      <c r="W37" s="214"/>
      <c r="X37" s="329"/>
      <c r="Y37" s="330"/>
      <c r="Z37" s="331">
        <f>M37+O37+U37</f>
        <v>9</v>
      </c>
    </row>
    <row r="38" spans="1:26" s="332" customFormat="1" ht="52.5" customHeight="1">
      <c r="A38" s="214">
        <v>5</v>
      </c>
      <c r="B38" s="30">
        <v>28</v>
      </c>
      <c r="C38" s="29"/>
      <c r="D38" s="391">
        <v>0.715972222222222</v>
      </c>
      <c r="E38" s="263" t="s">
        <v>351</v>
      </c>
      <c r="F38" s="30"/>
      <c r="G38" s="29"/>
      <c r="H38" s="398" t="s">
        <v>405</v>
      </c>
      <c r="I38" s="393" t="s">
        <v>107</v>
      </c>
      <c r="J38" s="415" t="s">
        <v>415</v>
      </c>
      <c r="K38" s="242" t="s">
        <v>352</v>
      </c>
      <c r="L38" s="216">
        <v>59.19999999999999</v>
      </c>
      <c r="M38" s="213">
        <v>3</v>
      </c>
      <c r="N38" s="216">
        <v>114.35</v>
      </c>
      <c r="O38" s="213">
        <v>5</v>
      </c>
      <c r="P38" s="226"/>
      <c r="Q38" s="216"/>
      <c r="R38" s="216"/>
      <c r="S38" s="216"/>
      <c r="T38" s="216">
        <v>20.845</v>
      </c>
      <c r="U38" s="213">
        <v>1</v>
      </c>
      <c r="V38" s="218">
        <f>L38+N38+T38</f>
        <v>194.39499999999998</v>
      </c>
      <c r="W38" s="214"/>
      <c r="X38" s="329"/>
      <c r="Y38" s="330"/>
      <c r="Z38" s="331">
        <f>M38+O38+U38</f>
        <v>9</v>
      </c>
    </row>
    <row r="39" spans="1:26" s="181" customFormat="1" ht="29.25" customHeight="1">
      <c r="A39" s="602" t="s">
        <v>361</v>
      </c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</row>
    <row r="40" spans="1:26" s="332" customFormat="1" ht="52.5" customHeight="1">
      <c r="A40" s="214">
        <v>1</v>
      </c>
      <c r="B40" s="30">
        <v>26</v>
      </c>
      <c r="C40" s="29"/>
      <c r="D40" s="391">
        <v>0.704861111111111</v>
      </c>
      <c r="E40" s="263" t="s">
        <v>365</v>
      </c>
      <c r="F40" s="30"/>
      <c r="G40" s="29"/>
      <c r="H40" s="263" t="s">
        <v>428</v>
      </c>
      <c r="I40" s="416" t="s">
        <v>426</v>
      </c>
      <c r="J40" s="415" t="s">
        <v>425</v>
      </c>
      <c r="K40" s="242" t="s">
        <v>333</v>
      </c>
      <c r="L40" s="216">
        <v>58.66666666666667</v>
      </c>
      <c r="M40" s="213">
        <v>2</v>
      </c>
      <c r="N40" s="216">
        <v>60.28</v>
      </c>
      <c r="O40" s="213">
        <v>1</v>
      </c>
      <c r="P40" s="226"/>
      <c r="Q40" s="216"/>
      <c r="R40" s="216"/>
      <c r="S40" s="216"/>
      <c r="T40" s="216">
        <v>32.485</v>
      </c>
      <c r="U40" s="213">
        <v>4</v>
      </c>
      <c r="V40" s="218">
        <f>L40+N40+T40</f>
        <v>151.43166666666667</v>
      </c>
      <c r="W40" s="214"/>
      <c r="X40" s="329"/>
      <c r="Y40" s="330"/>
      <c r="Z40" s="331">
        <f>M40+O40+U40</f>
        <v>7</v>
      </c>
    </row>
    <row r="41" spans="1:26" s="332" customFormat="1" ht="52.5" customHeight="1">
      <c r="A41" s="270">
        <v>2</v>
      </c>
      <c r="B41" s="232">
        <v>20</v>
      </c>
      <c r="C41" s="233"/>
      <c r="D41" s="472">
        <v>0.671527777777778</v>
      </c>
      <c r="E41" s="480" t="s">
        <v>359</v>
      </c>
      <c r="F41" s="232"/>
      <c r="G41" s="233"/>
      <c r="H41" s="481" t="s">
        <v>429</v>
      </c>
      <c r="I41" s="482" t="s">
        <v>180</v>
      </c>
      <c r="J41" s="473" t="s">
        <v>427</v>
      </c>
      <c r="K41" s="474" t="s">
        <v>360</v>
      </c>
      <c r="L41" s="271">
        <v>57.19999999999999</v>
      </c>
      <c r="M41" s="475">
        <v>1</v>
      </c>
      <c r="N41" s="271">
        <v>72.23</v>
      </c>
      <c r="O41" s="475">
        <v>3</v>
      </c>
      <c r="P41" s="476"/>
      <c r="Q41" s="271"/>
      <c r="R41" s="271"/>
      <c r="S41" s="271"/>
      <c r="T41" s="271">
        <v>25.78</v>
      </c>
      <c r="U41" s="475">
        <v>1</v>
      </c>
      <c r="V41" s="218">
        <f>L41+N41+T41</f>
        <v>155.21</v>
      </c>
      <c r="W41" s="214"/>
      <c r="X41" s="329"/>
      <c r="Y41" s="330"/>
      <c r="Z41" s="331">
        <f>M41+O41+U41</f>
        <v>5</v>
      </c>
    </row>
    <row r="42" spans="1:26" s="332" customFormat="1" ht="52.5" customHeight="1">
      <c r="A42" s="214">
        <v>3</v>
      </c>
      <c r="B42" s="30">
        <v>6</v>
      </c>
      <c r="C42" s="29"/>
      <c r="D42" s="391">
        <v>0.5555555555555556</v>
      </c>
      <c r="E42" s="263" t="s">
        <v>363</v>
      </c>
      <c r="F42" s="30"/>
      <c r="G42" s="29"/>
      <c r="H42" s="392" t="s">
        <v>394</v>
      </c>
      <c r="I42" s="393" t="s">
        <v>172</v>
      </c>
      <c r="J42" s="415" t="s">
        <v>427</v>
      </c>
      <c r="K42" s="242" t="s">
        <v>360</v>
      </c>
      <c r="L42" s="216">
        <v>73.86666666666666</v>
      </c>
      <c r="M42" s="213">
        <v>4</v>
      </c>
      <c r="N42" s="216">
        <v>60.73</v>
      </c>
      <c r="O42" s="213">
        <v>2</v>
      </c>
      <c r="P42" s="226"/>
      <c r="Q42" s="216"/>
      <c r="R42" s="216"/>
      <c r="S42" s="216"/>
      <c r="T42" s="216">
        <v>22.92</v>
      </c>
      <c r="U42" s="213">
        <v>2</v>
      </c>
      <c r="V42" s="218">
        <f>L42+N42+T42</f>
        <v>157.51666666666665</v>
      </c>
      <c r="W42" s="214"/>
      <c r="X42" s="329"/>
      <c r="Y42" s="330"/>
      <c r="Z42" s="331">
        <f>M42+O42+U42</f>
        <v>8</v>
      </c>
    </row>
    <row r="43" spans="1:26" s="332" customFormat="1" ht="52.5" customHeight="1">
      <c r="A43" s="214">
        <v>4</v>
      </c>
      <c r="B43" s="30">
        <v>29</v>
      </c>
      <c r="C43" s="29"/>
      <c r="D43" s="391">
        <v>0.721527777777778</v>
      </c>
      <c r="E43" s="263" t="s">
        <v>362</v>
      </c>
      <c r="F43" s="30"/>
      <c r="G43" s="29"/>
      <c r="H43" s="398" t="s">
        <v>406</v>
      </c>
      <c r="I43" s="393" t="s">
        <v>42</v>
      </c>
      <c r="J43" s="30" t="s">
        <v>434</v>
      </c>
      <c r="K43" s="242" t="s">
        <v>360</v>
      </c>
      <c r="L43" s="216">
        <v>63.466666666666654</v>
      </c>
      <c r="M43" s="213">
        <v>3</v>
      </c>
      <c r="N43" s="216">
        <v>90.95</v>
      </c>
      <c r="O43" s="213">
        <v>4</v>
      </c>
      <c r="P43" s="226"/>
      <c r="Q43" s="216"/>
      <c r="R43" s="216"/>
      <c r="S43" s="216"/>
      <c r="T43" s="216">
        <v>26.33</v>
      </c>
      <c r="U43" s="213">
        <v>3</v>
      </c>
      <c r="V43" s="218">
        <f>L43+N43+T43</f>
        <v>180.74666666666667</v>
      </c>
      <c r="W43" s="214"/>
      <c r="X43" s="329"/>
      <c r="Y43" s="330"/>
      <c r="Z43" s="331">
        <f>M43+O43+U43</f>
        <v>10</v>
      </c>
    </row>
    <row r="44" spans="1:26" s="332" customFormat="1" ht="52.5" customHeight="1">
      <c r="A44" s="214">
        <v>5</v>
      </c>
      <c r="B44" s="30">
        <v>13</v>
      </c>
      <c r="C44" s="29"/>
      <c r="D44" s="391">
        <v>0.622222222222222</v>
      </c>
      <c r="E44" s="262" t="s">
        <v>364</v>
      </c>
      <c r="F44" s="30"/>
      <c r="G44" s="29"/>
      <c r="H44" s="392" t="s">
        <v>401</v>
      </c>
      <c r="I44" s="393" t="s">
        <v>161</v>
      </c>
      <c r="J44" s="415" t="s">
        <v>427</v>
      </c>
      <c r="K44" s="242" t="s">
        <v>360</v>
      </c>
      <c r="L44" s="216">
        <v>78.93333333333332</v>
      </c>
      <c r="M44" s="213">
        <v>5</v>
      </c>
      <c r="N44" s="216">
        <v>92.98</v>
      </c>
      <c r="O44" s="213">
        <v>5</v>
      </c>
      <c r="P44" s="226"/>
      <c r="Q44" s="216"/>
      <c r="R44" s="216"/>
      <c r="S44" s="216"/>
      <c r="T44" s="216">
        <v>52.125</v>
      </c>
      <c r="U44" s="213">
        <v>5</v>
      </c>
      <c r="V44" s="218">
        <f>L44+N44+T44</f>
        <v>224.03833333333333</v>
      </c>
      <c r="W44" s="214"/>
      <c r="X44" s="329"/>
      <c r="Y44" s="330"/>
      <c r="Z44" s="331">
        <f>M44+O44+U44</f>
        <v>15</v>
      </c>
    </row>
    <row r="45" spans="1:17" s="13" customFormat="1" ht="12" customHeight="1">
      <c r="A45" s="41"/>
      <c r="B45" s="255"/>
      <c r="C45" s="252"/>
      <c r="D45" s="477"/>
      <c r="E45" s="275"/>
      <c r="F45" s="255"/>
      <c r="G45" s="252"/>
      <c r="H45" s="487"/>
      <c r="I45" s="478"/>
      <c r="J45" s="418"/>
      <c r="K45" s="276"/>
      <c r="L45" s="358"/>
      <c r="M45" s="488"/>
      <c r="Q45" s="498"/>
    </row>
    <row r="46" spans="1:22" s="358" customFormat="1" ht="39" customHeight="1">
      <c r="A46" s="41"/>
      <c r="B46" s="41"/>
      <c r="C46" s="152"/>
      <c r="D46" s="348"/>
      <c r="E46" s="67" t="s">
        <v>18</v>
      </c>
      <c r="F46" s="490"/>
      <c r="G46" s="484"/>
      <c r="H46" s="485"/>
      <c r="I46" s="490"/>
      <c r="J46" s="484"/>
      <c r="K46" s="534" t="s">
        <v>436</v>
      </c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</row>
    <row r="47" spans="1:22" s="358" customFormat="1" ht="12" customHeight="1">
      <c r="A47" s="41"/>
      <c r="B47" s="41"/>
      <c r="C47" s="152"/>
      <c r="D47" s="348"/>
      <c r="E47" s="67"/>
      <c r="F47" s="490"/>
      <c r="G47" s="484"/>
      <c r="H47" s="485"/>
      <c r="I47" s="490"/>
      <c r="J47" s="484"/>
      <c r="K47" s="491"/>
      <c r="L47" s="301"/>
      <c r="M47" s="430"/>
      <c r="N47" s="301"/>
      <c r="O47" s="430"/>
      <c r="P47" s="301"/>
      <c r="Q47" s="500"/>
      <c r="R47" s="431"/>
      <c r="S47" s="431"/>
      <c r="T47" s="431"/>
      <c r="U47" s="432"/>
      <c r="V47" s="430"/>
    </row>
    <row r="48" spans="1:22" s="358" customFormat="1" ht="39" customHeight="1">
      <c r="A48" s="41"/>
      <c r="B48" s="41"/>
      <c r="C48" s="152"/>
      <c r="D48" s="348"/>
      <c r="E48" s="67" t="s">
        <v>32</v>
      </c>
      <c r="F48" s="490"/>
      <c r="G48" s="484"/>
      <c r="H48" s="485"/>
      <c r="I48" s="490"/>
      <c r="J48" s="484"/>
      <c r="K48" s="484" t="s">
        <v>338</v>
      </c>
      <c r="L48" s="489"/>
      <c r="M48" s="489"/>
      <c r="N48" s="489"/>
      <c r="O48" s="489"/>
      <c r="P48" s="489"/>
      <c r="Q48" s="499"/>
      <c r="R48" s="489"/>
      <c r="S48" s="489"/>
      <c r="T48" s="489"/>
      <c r="U48" s="489"/>
      <c r="V48" s="489"/>
    </row>
    <row r="49" spans="1:26" s="287" customFormat="1" ht="52.5" customHeight="1">
      <c r="A49" s="272"/>
      <c r="B49" s="273"/>
      <c r="C49" s="272"/>
      <c r="D49" s="274"/>
      <c r="E49" s="288"/>
      <c r="F49" s="289"/>
      <c r="G49" s="273"/>
      <c r="H49" s="290"/>
      <c r="I49" s="291"/>
      <c r="J49" s="273"/>
      <c r="K49" s="292"/>
      <c r="L49" s="279"/>
      <c r="M49" s="273"/>
      <c r="N49" s="279"/>
      <c r="O49" s="273"/>
      <c r="P49" s="278"/>
      <c r="Q49" s="279"/>
      <c r="R49" s="279"/>
      <c r="S49" s="279"/>
      <c r="T49" s="279"/>
      <c r="U49" s="273"/>
      <c r="V49" s="281"/>
      <c r="W49" s="272"/>
      <c r="X49" s="282"/>
      <c r="Y49" s="283"/>
      <c r="Z49" s="284"/>
    </row>
    <row r="50" spans="1:26" s="287" customFormat="1" ht="52.5" customHeight="1">
      <c r="A50" s="272"/>
      <c r="B50" s="273"/>
      <c r="C50" s="272"/>
      <c r="D50" s="274"/>
      <c r="E50" s="288"/>
      <c r="F50" s="289"/>
      <c r="G50" s="273"/>
      <c r="H50" s="290"/>
      <c r="I50" s="291"/>
      <c r="J50" s="273"/>
      <c r="K50" s="292"/>
      <c r="L50" s="279"/>
      <c r="M50" s="273"/>
      <c r="N50" s="279"/>
      <c r="O50" s="273"/>
      <c r="P50" s="278"/>
      <c r="Q50" s="279"/>
      <c r="R50" s="279"/>
      <c r="S50" s="279"/>
      <c r="T50" s="279"/>
      <c r="U50" s="273"/>
      <c r="V50" s="281"/>
      <c r="W50" s="272"/>
      <c r="X50" s="282"/>
      <c r="Y50" s="283"/>
      <c r="Z50" s="284"/>
    </row>
    <row r="51" spans="1:26" s="287" customFormat="1" ht="52.5" customHeight="1">
      <c r="A51" s="272"/>
      <c r="B51" s="273"/>
      <c r="C51" s="272"/>
      <c r="D51" s="274"/>
      <c r="E51" s="288"/>
      <c r="F51" s="289"/>
      <c r="G51" s="273"/>
      <c r="H51" s="290"/>
      <c r="I51" s="291"/>
      <c r="J51" s="273"/>
      <c r="K51" s="292"/>
      <c r="L51" s="279"/>
      <c r="M51" s="273"/>
      <c r="N51" s="279"/>
      <c r="O51" s="273"/>
      <c r="P51" s="278"/>
      <c r="Q51" s="279"/>
      <c r="R51" s="279"/>
      <c r="S51" s="279"/>
      <c r="T51" s="279"/>
      <c r="U51" s="273"/>
      <c r="V51" s="281"/>
      <c r="W51" s="272"/>
      <c r="X51" s="282"/>
      <c r="Y51" s="283"/>
      <c r="Z51" s="284"/>
    </row>
    <row r="52" spans="1:26" s="287" customFormat="1" ht="52.5" customHeight="1">
      <c r="A52" s="272"/>
      <c r="B52" s="273"/>
      <c r="C52" s="272"/>
      <c r="D52" s="274"/>
      <c r="E52" s="288"/>
      <c r="F52" s="289"/>
      <c r="G52" s="273"/>
      <c r="H52" s="290"/>
      <c r="I52" s="291"/>
      <c r="J52" s="273"/>
      <c r="K52" s="292"/>
      <c r="L52" s="279"/>
      <c r="M52" s="273"/>
      <c r="N52" s="279"/>
      <c r="O52" s="273"/>
      <c r="P52" s="278"/>
      <c r="Q52" s="279"/>
      <c r="R52" s="279"/>
      <c r="S52" s="279"/>
      <c r="T52" s="279"/>
      <c r="U52" s="273"/>
      <c r="V52" s="281"/>
      <c r="W52" s="272"/>
      <c r="X52" s="282"/>
      <c r="Y52" s="283"/>
      <c r="Z52" s="284"/>
    </row>
    <row r="53" spans="1:26" s="287" customFormat="1" ht="52.5" customHeight="1" hidden="1">
      <c r="A53" s="272">
        <v>1</v>
      </c>
      <c r="B53" s="273">
        <v>31</v>
      </c>
      <c r="C53" s="272">
        <v>31</v>
      </c>
      <c r="D53" s="274">
        <v>0.3333333333333333</v>
      </c>
      <c r="E53" s="288" t="s">
        <v>271</v>
      </c>
      <c r="F53" s="289" t="s">
        <v>22</v>
      </c>
      <c r="G53" s="273">
        <v>2</v>
      </c>
      <c r="H53" s="290" t="s">
        <v>272</v>
      </c>
      <c r="I53" s="291" t="s">
        <v>72</v>
      </c>
      <c r="J53" s="273" t="s">
        <v>70</v>
      </c>
      <c r="K53" s="292" t="s">
        <v>137</v>
      </c>
      <c r="L53" s="279">
        <v>55.83</v>
      </c>
      <c r="M53" s="273">
        <v>5</v>
      </c>
      <c r="N53" s="279">
        <v>74.48</v>
      </c>
      <c r="O53" s="273">
        <v>2</v>
      </c>
      <c r="P53" s="278">
        <v>3</v>
      </c>
      <c r="Q53" s="279">
        <v>164.31</v>
      </c>
      <c r="R53" s="279" t="e">
        <f>#REF!*0.5</f>
        <v>#REF!</v>
      </c>
      <c r="S53" s="279" t="e">
        <f aca="true" t="shared" si="4" ref="S53:S58">R53+P53</f>
        <v>#REF!</v>
      </c>
      <c r="T53" s="279" t="e">
        <f aca="true" t="shared" si="5" ref="T53:T58">S53</f>
        <v>#REF!</v>
      </c>
      <c r="U53" s="273">
        <v>2</v>
      </c>
      <c r="V53" s="281" t="e">
        <f aca="true" t="shared" si="6" ref="V53:V58">L53+N53+T53</f>
        <v>#REF!</v>
      </c>
      <c r="W53" s="272" t="s">
        <v>185</v>
      </c>
      <c r="X53" s="282">
        <v>142</v>
      </c>
      <c r="Y53" s="283">
        <v>160</v>
      </c>
      <c r="Z53" s="284">
        <v>159</v>
      </c>
    </row>
    <row r="54" spans="1:26" s="287" customFormat="1" ht="52.5" customHeight="1" hidden="1">
      <c r="A54" s="272">
        <v>2</v>
      </c>
      <c r="B54" s="273">
        <v>22</v>
      </c>
      <c r="C54" s="272">
        <v>22</v>
      </c>
      <c r="D54" s="274">
        <v>0.420833333333333</v>
      </c>
      <c r="E54" s="288" t="s">
        <v>304</v>
      </c>
      <c r="F54" s="289" t="s">
        <v>55</v>
      </c>
      <c r="G54" s="273">
        <v>2</v>
      </c>
      <c r="H54" s="290" t="s">
        <v>305</v>
      </c>
      <c r="I54" s="291" t="s">
        <v>112</v>
      </c>
      <c r="J54" s="273" t="s">
        <v>70</v>
      </c>
      <c r="K54" s="292" t="s">
        <v>137</v>
      </c>
      <c r="L54" s="279">
        <v>55.83</v>
      </c>
      <c r="M54" s="273">
        <v>5</v>
      </c>
      <c r="N54" s="279">
        <v>72.56</v>
      </c>
      <c r="O54" s="273">
        <v>1</v>
      </c>
      <c r="P54" s="278">
        <v>12</v>
      </c>
      <c r="Q54" s="279">
        <v>156.42</v>
      </c>
      <c r="R54" s="279">
        <v>0</v>
      </c>
      <c r="S54" s="279">
        <f t="shared" si="4"/>
        <v>12</v>
      </c>
      <c r="T54" s="279">
        <f t="shared" si="5"/>
        <v>12</v>
      </c>
      <c r="U54" s="273">
        <v>3</v>
      </c>
      <c r="V54" s="281">
        <f t="shared" si="6"/>
        <v>140.39</v>
      </c>
      <c r="W54" s="272" t="s">
        <v>185</v>
      </c>
      <c r="X54" s="282">
        <v>142</v>
      </c>
      <c r="Y54" s="283">
        <v>160</v>
      </c>
      <c r="Z54" s="284">
        <v>159</v>
      </c>
    </row>
    <row r="55" spans="1:26" s="287" customFormat="1" ht="52.5" customHeight="1" hidden="1">
      <c r="A55" s="272">
        <v>3</v>
      </c>
      <c r="B55" s="273">
        <v>27</v>
      </c>
      <c r="C55" s="272">
        <v>27</v>
      </c>
      <c r="D55" s="274">
        <v>0.33749999999999997</v>
      </c>
      <c r="E55" s="288" t="s">
        <v>273</v>
      </c>
      <c r="F55" s="289" t="s">
        <v>20</v>
      </c>
      <c r="G55" s="273">
        <v>2</v>
      </c>
      <c r="H55" s="290" t="s">
        <v>274</v>
      </c>
      <c r="I55" s="289" t="s">
        <v>17</v>
      </c>
      <c r="J55" s="273" t="s">
        <v>16</v>
      </c>
      <c r="K55" s="292" t="s">
        <v>15</v>
      </c>
      <c r="L55" s="279">
        <v>51.77</v>
      </c>
      <c r="M55" s="273">
        <v>3</v>
      </c>
      <c r="N55" s="279">
        <v>87.9</v>
      </c>
      <c r="O55" s="273">
        <v>3</v>
      </c>
      <c r="P55" s="278">
        <v>3</v>
      </c>
      <c r="Q55" s="279">
        <v>162.21</v>
      </c>
      <c r="R55" s="279" t="e">
        <f>#REF!*0.5</f>
        <v>#REF!</v>
      </c>
      <c r="S55" s="279" t="e">
        <f t="shared" si="4"/>
        <v>#REF!</v>
      </c>
      <c r="T55" s="279" t="e">
        <f t="shared" si="5"/>
        <v>#REF!</v>
      </c>
      <c r="U55" s="273">
        <v>1</v>
      </c>
      <c r="V55" s="281" t="e">
        <f t="shared" si="6"/>
        <v>#REF!</v>
      </c>
      <c r="W55" s="272" t="s">
        <v>185</v>
      </c>
      <c r="X55" s="282">
        <v>140</v>
      </c>
      <c r="Y55" s="283">
        <v>160</v>
      </c>
      <c r="Z55" s="284">
        <v>159</v>
      </c>
    </row>
    <row r="56" spans="1:26" s="287" customFormat="1" ht="52.5" customHeight="1" hidden="1">
      <c r="A56" s="272">
        <v>4</v>
      </c>
      <c r="B56" s="273">
        <v>30</v>
      </c>
      <c r="C56" s="272">
        <v>30</v>
      </c>
      <c r="D56" s="274">
        <v>0.466666666666666</v>
      </c>
      <c r="E56" s="288" t="s">
        <v>271</v>
      </c>
      <c r="F56" s="289" t="s">
        <v>22</v>
      </c>
      <c r="G56" s="273">
        <v>2</v>
      </c>
      <c r="H56" s="288" t="s">
        <v>316</v>
      </c>
      <c r="I56" s="291" t="s">
        <v>169</v>
      </c>
      <c r="J56" s="273" t="s">
        <v>170</v>
      </c>
      <c r="K56" s="292" t="s">
        <v>137</v>
      </c>
      <c r="L56" s="279">
        <v>50.03</v>
      </c>
      <c r="M56" s="273">
        <v>2</v>
      </c>
      <c r="N56" s="279">
        <v>91.59</v>
      </c>
      <c r="O56" s="273">
        <v>4</v>
      </c>
      <c r="P56" s="278">
        <v>18</v>
      </c>
      <c r="Q56" s="279">
        <v>149.12</v>
      </c>
      <c r="R56" s="279">
        <v>0</v>
      </c>
      <c r="S56" s="279">
        <f t="shared" si="4"/>
        <v>18</v>
      </c>
      <c r="T56" s="279">
        <f t="shared" si="5"/>
        <v>18</v>
      </c>
      <c r="U56" s="273">
        <v>5</v>
      </c>
      <c r="V56" s="281">
        <f t="shared" si="6"/>
        <v>159.62</v>
      </c>
      <c r="W56" s="272" t="s">
        <v>185</v>
      </c>
      <c r="X56" s="282">
        <v>140</v>
      </c>
      <c r="Y56" s="283">
        <v>160</v>
      </c>
      <c r="Z56" s="284">
        <v>159</v>
      </c>
    </row>
    <row r="57" spans="1:26" s="287" customFormat="1" ht="52.5" customHeight="1" hidden="1">
      <c r="A57" s="272">
        <v>5</v>
      </c>
      <c r="B57" s="273">
        <v>12</v>
      </c>
      <c r="C57" s="272">
        <v>12</v>
      </c>
      <c r="D57" s="274">
        <v>0.383333333333333</v>
      </c>
      <c r="E57" s="288" t="s">
        <v>292</v>
      </c>
      <c r="F57" s="291" t="s">
        <v>106</v>
      </c>
      <c r="G57" s="273" t="s">
        <v>44</v>
      </c>
      <c r="H57" s="290" t="s">
        <v>293</v>
      </c>
      <c r="I57" s="289" t="s">
        <v>107</v>
      </c>
      <c r="J57" s="273" t="s">
        <v>108</v>
      </c>
      <c r="K57" s="292" t="s">
        <v>116</v>
      </c>
      <c r="L57" s="279">
        <v>52.93</v>
      </c>
      <c r="M57" s="273">
        <v>4</v>
      </c>
      <c r="N57" s="279">
        <v>91.84</v>
      </c>
      <c r="O57" s="273">
        <v>5</v>
      </c>
      <c r="P57" s="278">
        <v>18</v>
      </c>
      <c r="Q57" s="279">
        <v>168.55</v>
      </c>
      <c r="R57" s="279" t="e">
        <f>#REF!*0.5</f>
        <v>#REF!</v>
      </c>
      <c r="S57" s="279" t="e">
        <f t="shared" si="4"/>
        <v>#REF!</v>
      </c>
      <c r="T57" s="279" t="e">
        <f t="shared" si="5"/>
        <v>#REF!</v>
      </c>
      <c r="U57" s="273">
        <v>6</v>
      </c>
      <c r="V57" s="281" t="e">
        <f t="shared" si="6"/>
        <v>#REF!</v>
      </c>
      <c r="W57" s="272" t="s">
        <v>185</v>
      </c>
      <c r="X57" s="282">
        <v>138</v>
      </c>
      <c r="Y57" s="283">
        <v>160</v>
      </c>
      <c r="Z57" s="284">
        <v>159</v>
      </c>
    </row>
    <row r="58" spans="1:26" s="287" customFormat="1" ht="52.5" customHeight="1" hidden="1">
      <c r="A58" s="272">
        <v>6</v>
      </c>
      <c r="B58" s="273">
        <v>2</v>
      </c>
      <c r="C58" s="272">
        <v>2</v>
      </c>
      <c r="D58" s="274">
        <v>0.429166666666666</v>
      </c>
      <c r="E58" s="288" t="s">
        <v>307</v>
      </c>
      <c r="F58" s="289" t="s">
        <v>26</v>
      </c>
      <c r="G58" s="273">
        <v>1</v>
      </c>
      <c r="H58" s="290" t="s">
        <v>308</v>
      </c>
      <c r="I58" s="289" t="s">
        <v>130</v>
      </c>
      <c r="J58" s="273" t="s">
        <v>103</v>
      </c>
      <c r="K58" s="292" t="s">
        <v>104</v>
      </c>
      <c r="L58" s="279">
        <v>66.16</v>
      </c>
      <c r="M58" s="273">
        <v>7</v>
      </c>
      <c r="N58" s="279">
        <v>100.15</v>
      </c>
      <c r="O58" s="273">
        <v>6</v>
      </c>
      <c r="P58" s="278">
        <v>15</v>
      </c>
      <c r="Q58" s="279">
        <v>155.42</v>
      </c>
      <c r="R58" s="279">
        <v>0</v>
      </c>
      <c r="S58" s="279">
        <f t="shared" si="4"/>
        <v>15</v>
      </c>
      <c r="T58" s="279">
        <f t="shared" si="5"/>
        <v>15</v>
      </c>
      <c r="U58" s="273">
        <v>4</v>
      </c>
      <c r="V58" s="281">
        <f t="shared" si="6"/>
        <v>181.31</v>
      </c>
      <c r="W58" s="272" t="s">
        <v>185</v>
      </c>
      <c r="X58" s="282">
        <v>140</v>
      </c>
      <c r="Y58" s="283">
        <v>160</v>
      </c>
      <c r="Z58" s="284">
        <v>159</v>
      </c>
    </row>
    <row r="59" spans="1:26" s="287" customFormat="1" ht="52.5" customHeight="1" hidden="1">
      <c r="A59" s="272"/>
      <c r="B59" s="273">
        <v>26</v>
      </c>
      <c r="C59" s="272">
        <v>26</v>
      </c>
      <c r="D59" s="274">
        <v>0.375</v>
      </c>
      <c r="E59" s="288" t="s">
        <v>288</v>
      </c>
      <c r="F59" s="291" t="s">
        <v>82</v>
      </c>
      <c r="G59" s="273" t="s">
        <v>44</v>
      </c>
      <c r="H59" s="288" t="s">
        <v>289</v>
      </c>
      <c r="I59" s="291" t="s">
        <v>111</v>
      </c>
      <c r="J59" s="273" t="s">
        <v>70</v>
      </c>
      <c r="K59" s="292" t="s">
        <v>137</v>
      </c>
      <c r="L59" s="279">
        <v>48.64</v>
      </c>
      <c r="M59" s="273">
        <v>1</v>
      </c>
      <c r="N59" s="279">
        <v>123.35</v>
      </c>
      <c r="O59" s="273">
        <v>7</v>
      </c>
      <c r="P59" s="278"/>
      <c r="Q59" s="279"/>
      <c r="R59" s="279"/>
      <c r="S59" s="279" t="s">
        <v>52</v>
      </c>
      <c r="T59" s="279" t="s">
        <v>52</v>
      </c>
      <c r="U59" s="273"/>
      <c r="V59" s="281" t="s">
        <v>67</v>
      </c>
      <c r="W59" s="272" t="s">
        <v>185</v>
      </c>
      <c r="X59" s="282">
        <v>140</v>
      </c>
      <c r="Y59" s="283">
        <v>160</v>
      </c>
      <c r="Z59" s="284">
        <v>159</v>
      </c>
    </row>
    <row r="60" spans="1:26" s="299" customFormat="1" ht="37.5" customHeight="1" hidden="1">
      <c r="A60" s="293" t="s">
        <v>184</v>
      </c>
      <c r="B60" s="294"/>
      <c r="C60" s="295"/>
      <c r="D60" s="295"/>
      <c r="E60" s="296"/>
      <c r="F60" s="296"/>
      <c r="G60" s="296"/>
      <c r="H60" s="296"/>
      <c r="I60" s="296"/>
      <c r="J60" s="296"/>
      <c r="K60" s="296"/>
      <c r="L60" s="321"/>
      <c r="M60" s="296"/>
      <c r="N60" s="325"/>
      <c r="O60" s="293"/>
      <c r="P60" s="293"/>
      <c r="Q60" s="297"/>
      <c r="R60" s="293"/>
      <c r="S60" s="293"/>
      <c r="T60" s="325"/>
      <c r="U60" s="293"/>
      <c r="V60" s="325"/>
      <c r="W60" s="293"/>
      <c r="X60" s="293"/>
      <c r="Y60" s="293"/>
      <c r="Z60" s="298"/>
    </row>
    <row r="61" spans="1:26" s="287" customFormat="1" ht="52.5" customHeight="1" hidden="1">
      <c r="A61" s="272">
        <v>1</v>
      </c>
      <c r="B61" s="273">
        <v>16</v>
      </c>
      <c r="C61" s="272">
        <v>17</v>
      </c>
      <c r="D61" s="274">
        <v>0.345833333333333</v>
      </c>
      <c r="E61" s="288" t="s">
        <v>277</v>
      </c>
      <c r="F61" s="289" t="s">
        <v>60</v>
      </c>
      <c r="G61" s="273" t="s">
        <v>44</v>
      </c>
      <c r="H61" s="290" t="s">
        <v>278</v>
      </c>
      <c r="I61" s="289" t="s">
        <v>68</v>
      </c>
      <c r="J61" s="292" t="s">
        <v>56</v>
      </c>
      <c r="K61" s="292" t="s">
        <v>138</v>
      </c>
      <c r="L61" s="279">
        <v>66.98</v>
      </c>
      <c r="M61" s="273">
        <v>1</v>
      </c>
      <c r="N61" s="279">
        <v>86.03</v>
      </c>
      <c r="O61" s="273">
        <v>1</v>
      </c>
      <c r="P61" s="278">
        <v>6</v>
      </c>
      <c r="Q61" s="279">
        <v>166.61</v>
      </c>
      <c r="R61" s="279">
        <v>0</v>
      </c>
      <c r="S61" s="279">
        <f>R61+P61</f>
        <v>6</v>
      </c>
      <c r="T61" s="279">
        <f>S61</f>
        <v>6</v>
      </c>
      <c r="U61" s="273">
        <v>2</v>
      </c>
      <c r="V61" s="281">
        <f>L61+N61+T61</f>
        <v>159.01</v>
      </c>
      <c r="W61" s="272" t="s">
        <v>184</v>
      </c>
      <c r="X61" s="282">
        <v>130</v>
      </c>
      <c r="Y61" s="283">
        <v>160</v>
      </c>
      <c r="Z61" s="284">
        <v>173</v>
      </c>
    </row>
    <row r="62" spans="1:26" s="287" customFormat="1" ht="52.5" customHeight="1" hidden="1">
      <c r="A62" s="272">
        <v>2</v>
      </c>
      <c r="B62" s="273">
        <v>19</v>
      </c>
      <c r="C62" s="272">
        <v>19</v>
      </c>
      <c r="D62" s="274">
        <v>0.341666666666667</v>
      </c>
      <c r="E62" s="290" t="s">
        <v>275</v>
      </c>
      <c r="F62" s="291"/>
      <c r="G62" s="273"/>
      <c r="H62" s="290" t="s">
        <v>276</v>
      </c>
      <c r="I62" s="291" t="s">
        <v>90</v>
      </c>
      <c r="J62" s="273" t="s">
        <v>76</v>
      </c>
      <c r="K62" s="292" t="s">
        <v>75</v>
      </c>
      <c r="L62" s="279">
        <v>72.3</v>
      </c>
      <c r="M62" s="273">
        <v>2</v>
      </c>
      <c r="N62" s="279">
        <v>104.33</v>
      </c>
      <c r="O62" s="273">
        <v>2</v>
      </c>
      <c r="P62" s="278">
        <v>0</v>
      </c>
      <c r="Q62" s="279">
        <v>164.67</v>
      </c>
      <c r="R62" s="279">
        <v>0</v>
      </c>
      <c r="S62" s="279">
        <f>R62+P62</f>
        <v>0</v>
      </c>
      <c r="T62" s="279">
        <f>S62</f>
        <v>0</v>
      </c>
      <c r="U62" s="273">
        <v>1</v>
      </c>
      <c r="V62" s="281">
        <f>L62+N62+T62</f>
        <v>176.63</v>
      </c>
      <c r="W62" s="272" t="s">
        <v>184</v>
      </c>
      <c r="X62" s="282">
        <v>129</v>
      </c>
      <c r="Y62" s="283">
        <v>160</v>
      </c>
      <c r="Z62" s="284">
        <v>173</v>
      </c>
    </row>
    <row r="63" spans="1:26" s="287" customFormat="1" ht="52.5" customHeight="1" hidden="1">
      <c r="A63" s="272">
        <v>3</v>
      </c>
      <c r="B63" s="273">
        <v>11</v>
      </c>
      <c r="C63" s="272">
        <v>11</v>
      </c>
      <c r="D63" s="274">
        <v>0.433333333333333</v>
      </c>
      <c r="E63" s="288" t="s">
        <v>309</v>
      </c>
      <c r="F63" s="289" t="s">
        <v>166</v>
      </c>
      <c r="G63" s="273" t="s">
        <v>44</v>
      </c>
      <c r="H63" s="288" t="s">
        <v>310</v>
      </c>
      <c r="I63" s="289" t="s">
        <v>164</v>
      </c>
      <c r="J63" s="273" t="s">
        <v>165</v>
      </c>
      <c r="K63" s="292" t="s">
        <v>152</v>
      </c>
      <c r="L63" s="279">
        <v>102.15</v>
      </c>
      <c r="M63" s="273">
        <v>3</v>
      </c>
      <c r="N63" s="279">
        <v>215.02</v>
      </c>
      <c r="O63" s="273">
        <v>3</v>
      </c>
      <c r="P63" s="278">
        <v>3</v>
      </c>
      <c r="Q63" s="279">
        <v>247.75</v>
      </c>
      <c r="R63" s="279" t="e">
        <f>#REF!*0.5</f>
        <v>#REF!</v>
      </c>
      <c r="S63" s="279" t="e">
        <f>R63+P63</f>
        <v>#REF!</v>
      </c>
      <c r="T63" s="279" t="e">
        <f>S63</f>
        <v>#REF!</v>
      </c>
      <c r="U63" s="273">
        <v>3</v>
      </c>
      <c r="V63" s="281" t="e">
        <f>L63+N63+T63</f>
        <v>#REF!</v>
      </c>
      <c r="W63" s="272" t="s">
        <v>184</v>
      </c>
      <c r="X63" s="282">
        <v>128</v>
      </c>
      <c r="Y63" s="283">
        <v>160</v>
      </c>
      <c r="Z63" s="284">
        <v>173</v>
      </c>
    </row>
    <row r="64" spans="1:26" s="299" customFormat="1" ht="37.5" customHeight="1" hidden="1">
      <c r="A64" s="293" t="s">
        <v>261</v>
      </c>
      <c r="B64" s="294"/>
      <c r="C64" s="295"/>
      <c r="D64" s="295"/>
      <c r="E64" s="296"/>
      <c r="F64" s="296"/>
      <c r="G64" s="296"/>
      <c r="H64" s="296"/>
      <c r="I64" s="296"/>
      <c r="J64" s="296"/>
      <c r="K64" s="296"/>
      <c r="L64" s="321"/>
      <c r="M64" s="296"/>
      <c r="N64" s="325"/>
      <c r="O64" s="293"/>
      <c r="P64" s="293"/>
      <c r="Q64" s="297"/>
      <c r="R64" s="293"/>
      <c r="S64" s="293"/>
      <c r="T64" s="325"/>
      <c r="U64" s="293"/>
      <c r="V64" s="325"/>
      <c r="W64" s="293"/>
      <c r="X64" s="293"/>
      <c r="Y64" s="293"/>
      <c r="Z64" s="298"/>
    </row>
    <row r="65" spans="1:26" s="287" customFormat="1" ht="52.5" customHeight="1" hidden="1">
      <c r="A65" s="272">
        <v>1</v>
      </c>
      <c r="B65" s="273">
        <v>13</v>
      </c>
      <c r="C65" s="272">
        <v>13</v>
      </c>
      <c r="D65" s="274">
        <v>0.35</v>
      </c>
      <c r="E65" s="288" t="s">
        <v>279</v>
      </c>
      <c r="F65" s="289" t="s">
        <v>14</v>
      </c>
      <c r="G65" s="273" t="s">
        <v>44</v>
      </c>
      <c r="H65" s="290" t="s">
        <v>280</v>
      </c>
      <c r="I65" s="289" t="s">
        <v>115</v>
      </c>
      <c r="J65" s="273" t="s">
        <v>16</v>
      </c>
      <c r="K65" s="292" t="s">
        <v>15</v>
      </c>
      <c r="L65" s="279">
        <v>61.52</v>
      </c>
      <c r="M65" s="273">
        <v>3</v>
      </c>
      <c r="N65" s="279">
        <v>69.09</v>
      </c>
      <c r="O65" s="273">
        <v>1</v>
      </c>
      <c r="P65" s="278">
        <v>0</v>
      </c>
      <c r="Q65" s="279">
        <v>152.36</v>
      </c>
      <c r="R65" s="279">
        <v>0</v>
      </c>
      <c r="S65" s="279">
        <f>R65+P65</f>
        <v>0</v>
      </c>
      <c r="T65" s="279">
        <f>S65</f>
        <v>0</v>
      </c>
      <c r="U65" s="273">
        <v>1</v>
      </c>
      <c r="V65" s="281">
        <f>L65+N65+T65</f>
        <v>130.61</v>
      </c>
      <c r="W65" s="272" t="s">
        <v>261</v>
      </c>
      <c r="X65" s="282">
        <v>129</v>
      </c>
      <c r="Y65" s="283">
        <v>160</v>
      </c>
      <c r="Z65" s="284">
        <v>173</v>
      </c>
    </row>
    <row r="66" spans="1:26" s="287" customFormat="1" ht="52.5" customHeight="1" hidden="1">
      <c r="A66" s="272">
        <v>2</v>
      </c>
      <c r="B66" s="273">
        <v>20</v>
      </c>
      <c r="C66" s="272">
        <v>20</v>
      </c>
      <c r="D66" s="274">
        <v>0.354166666666667</v>
      </c>
      <c r="E66" s="288" t="s">
        <v>281</v>
      </c>
      <c r="F66" s="291" t="s">
        <v>182</v>
      </c>
      <c r="G66" s="273">
        <v>1</v>
      </c>
      <c r="H66" s="42" t="s">
        <v>330</v>
      </c>
      <c r="I66" s="291" t="s">
        <v>193</v>
      </c>
      <c r="J66" s="273" t="s">
        <v>23</v>
      </c>
      <c r="K66" s="292" t="s">
        <v>25</v>
      </c>
      <c r="L66" s="279">
        <v>58.62</v>
      </c>
      <c r="M66" s="273">
        <v>2</v>
      </c>
      <c r="N66" s="279">
        <v>76.22</v>
      </c>
      <c r="O66" s="273">
        <v>2</v>
      </c>
      <c r="P66" s="278">
        <v>6</v>
      </c>
      <c r="Q66" s="279">
        <v>165.11</v>
      </c>
      <c r="R66" s="279">
        <v>0</v>
      </c>
      <c r="S66" s="279">
        <f>R66+P66</f>
        <v>6</v>
      </c>
      <c r="T66" s="279">
        <f>S66</f>
        <v>6</v>
      </c>
      <c r="U66" s="273">
        <v>2</v>
      </c>
      <c r="V66" s="281">
        <f>L66+N66+T66</f>
        <v>140.84</v>
      </c>
      <c r="W66" s="272" t="s">
        <v>261</v>
      </c>
      <c r="X66" s="282">
        <v>142</v>
      </c>
      <c r="Y66" s="283">
        <v>170</v>
      </c>
      <c r="Z66" s="284">
        <v>173</v>
      </c>
    </row>
    <row r="67" spans="1:26" s="287" customFormat="1" ht="52.5" customHeight="1" hidden="1">
      <c r="A67" s="272">
        <v>3</v>
      </c>
      <c r="B67" s="273">
        <v>8</v>
      </c>
      <c r="C67" s="272">
        <v>8</v>
      </c>
      <c r="D67" s="274">
        <v>0.416666666666666</v>
      </c>
      <c r="E67" s="288" t="s">
        <v>302</v>
      </c>
      <c r="F67" s="291"/>
      <c r="G67" s="273">
        <v>2</v>
      </c>
      <c r="H67" s="290" t="s">
        <v>303</v>
      </c>
      <c r="I67" s="291" t="s">
        <v>192</v>
      </c>
      <c r="J67" s="273" t="s">
        <v>23</v>
      </c>
      <c r="K67" s="292" t="s">
        <v>25</v>
      </c>
      <c r="L67" s="279">
        <v>53.98</v>
      </c>
      <c r="M67" s="273">
        <v>1</v>
      </c>
      <c r="N67" s="279">
        <v>104.77</v>
      </c>
      <c r="O67" s="273">
        <v>3</v>
      </c>
      <c r="P67" s="278">
        <v>6</v>
      </c>
      <c r="Q67" s="279">
        <v>182.71</v>
      </c>
      <c r="R67" s="279" t="e">
        <f>#REF!*0.5</f>
        <v>#REF!</v>
      </c>
      <c r="S67" s="279" t="e">
        <f>R67+P67</f>
        <v>#REF!</v>
      </c>
      <c r="T67" s="279" t="e">
        <f>S67</f>
        <v>#REF!</v>
      </c>
      <c r="U67" s="273">
        <v>3</v>
      </c>
      <c r="V67" s="281" t="e">
        <f>L67+N67+T67</f>
        <v>#REF!</v>
      </c>
      <c r="W67" s="272" t="s">
        <v>261</v>
      </c>
      <c r="X67" s="282">
        <v>142</v>
      </c>
      <c r="Y67" s="283">
        <v>170</v>
      </c>
      <c r="Z67" s="284">
        <v>173</v>
      </c>
    </row>
    <row r="68" spans="1:26" s="287" customFormat="1" ht="52.5" customHeight="1" hidden="1">
      <c r="A68" s="300"/>
      <c r="B68" s="301">
        <v>21</v>
      </c>
      <c r="C68" s="300">
        <v>21</v>
      </c>
      <c r="D68" s="302">
        <v>0.770833333333334</v>
      </c>
      <c r="E68" s="269" t="s">
        <v>212</v>
      </c>
      <c r="F68" s="303" t="s">
        <v>14</v>
      </c>
      <c r="G68" s="301" t="s">
        <v>44</v>
      </c>
      <c r="H68" s="269" t="s">
        <v>253</v>
      </c>
      <c r="I68" s="303" t="s">
        <v>176</v>
      </c>
      <c r="J68" s="301" t="s">
        <v>16</v>
      </c>
      <c r="K68" s="304" t="s">
        <v>15</v>
      </c>
      <c r="L68" s="279">
        <v>71.49</v>
      </c>
      <c r="M68" s="273"/>
      <c r="N68" s="279" t="s">
        <v>268</v>
      </c>
      <c r="O68" s="273"/>
      <c r="P68" s="279"/>
      <c r="Q68" s="305"/>
      <c r="R68" s="273"/>
      <c r="S68" s="273"/>
      <c r="T68" s="279" t="s">
        <v>145</v>
      </c>
      <c r="U68" s="273"/>
      <c r="V68" s="281" t="s">
        <v>327</v>
      </c>
      <c r="W68" s="272" t="s">
        <v>328</v>
      </c>
      <c r="X68" s="282"/>
      <c r="Y68" s="306"/>
      <c r="Z68" s="284"/>
    </row>
    <row r="69" spans="1:26" s="299" customFormat="1" ht="37.5" customHeight="1" hidden="1">
      <c r="A69" s="293" t="s">
        <v>263</v>
      </c>
      <c r="B69" s="294"/>
      <c r="C69" s="295"/>
      <c r="D69" s="295"/>
      <c r="E69" s="296"/>
      <c r="F69" s="296"/>
      <c r="G69" s="296"/>
      <c r="H69" s="296"/>
      <c r="I69" s="296"/>
      <c r="J69" s="296"/>
      <c r="K69" s="296"/>
      <c r="L69" s="321"/>
      <c r="M69" s="296"/>
      <c r="N69" s="325"/>
      <c r="O69" s="293"/>
      <c r="P69" s="293"/>
      <c r="Q69" s="297"/>
      <c r="R69" s="293"/>
      <c r="S69" s="293"/>
      <c r="T69" s="325"/>
      <c r="U69" s="293"/>
      <c r="V69" s="325"/>
      <c r="W69" s="293"/>
      <c r="X69" s="293"/>
      <c r="Y69" s="293"/>
      <c r="Z69" s="298"/>
    </row>
    <row r="70" spans="1:26" s="287" customFormat="1" ht="52.5" customHeight="1" hidden="1">
      <c r="A70" s="272">
        <v>1</v>
      </c>
      <c r="B70" s="273">
        <v>4</v>
      </c>
      <c r="C70" s="307" t="s">
        <v>195</v>
      </c>
      <c r="D70" s="274">
        <v>0.441666666666666</v>
      </c>
      <c r="E70" s="308" t="s">
        <v>282</v>
      </c>
      <c r="F70" s="289" t="s">
        <v>85</v>
      </c>
      <c r="G70" s="273" t="s">
        <v>44</v>
      </c>
      <c r="H70" s="288" t="s">
        <v>196</v>
      </c>
      <c r="I70" s="291" t="s">
        <v>199</v>
      </c>
      <c r="J70" s="273" t="s">
        <v>54</v>
      </c>
      <c r="K70" s="292" t="s">
        <v>25</v>
      </c>
      <c r="L70" s="279">
        <v>58.04</v>
      </c>
      <c r="M70" s="273">
        <v>1</v>
      </c>
      <c r="N70" s="279">
        <v>89.15</v>
      </c>
      <c r="O70" s="273">
        <v>1</v>
      </c>
      <c r="P70" s="278">
        <v>12</v>
      </c>
      <c r="Q70" s="279">
        <v>183.57</v>
      </c>
      <c r="R70" s="279" t="e">
        <f>#REF!*0.5</f>
        <v>#REF!</v>
      </c>
      <c r="S70" s="279" t="e">
        <f>R70+P70</f>
        <v>#REF!</v>
      </c>
      <c r="T70" s="279" t="e">
        <f>S70</f>
        <v>#REF!</v>
      </c>
      <c r="U70" s="273">
        <v>1</v>
      </c>
      <c r="V70" s="281" t="e">
        <f>L70+N70+T70</f>
        <v>#REF!</v>
      </c>
      <c r="W70" s="272" t="s">
        <v>263</v>
      </c>
      <c r="X70" s="282">
        <v>143</v>
      </c>
      <c r="Y70" s="283">
        <v>170</v>
      </c>
      <c r="Z70" s="284">
        <v>173</v>
      </c>
    </row>
    <row r="71" spans="1:26" s="299" customFormat="1" ht="37.5" customHeight="1" hidden="1">
      <c r="A71" s="293" t="s">
        <v>183</v>
      </c>
      <c r="B71" s="294"/>
      <c r="C71" s="295"/>
      <c r="D71" s="295"/>
      <c r="E71" s="296"/>
      <c r="F71" s="296"/>
      <c r="G71" s="296"/>
      <c r="H71" s="296"/>
      <c r="I71" s="296"/>
      <c r="J71" s="296"/>
      <c r="K71" s="296"/>
      <c r="L71" s="321"/>
      <c r="M71" s="296"/>
      <c r="N71" s="325"/>
      <c r="O71" s="293"/>
      <c r="P71" s="293"/>
      <c r="Q71" s="297"/>
      <c r="R71" s="293"/>
      <c r="S71" s="293"/>
      <c r="T71" s="325"/>
      <c r="U71" s="293"/>
      <c r="V71" s="325"/>
      <c r="W71" s="293"/>
      <c r="X71" s="293"/>
      <c r="Y71" s="293"/>
      <c r="Z71" s="298"/>
    </row>
    <row r="72" spans="1:26" s="287" customFormat="1" ht="52.5" customHeight="1" hidden="1">
      <c r="A72" s="272">
        <v>1</v>
      </c>
      <c r="B72" s="273">
        <v>17</v>
      </c>
      <c r="C72" s="272">
        <v>17</v>
      </c>
      <c r="D72" s="274">
        <v>0.4</v>
      </c>
      <c r="E72" s="288" t="s">
        <v>299</v>
      </c>
      <c r="F72" s="291" t="s">
        <v>181</v>
      </c>
      <c r="G72" s="273">
        <v>2</v>
      </c>
      <c r="H72" s="290" t="s">
        <v>278</v>
      </c>
      <c r="I72" s="289" t="s">
        <v>68</v>
      </c>
      <c r="J72" s="292" t="s">
        <v>56</v>
      </c>
      <c r="K72" s="292" t="s">
        <v>138</v>
      </c>
      <c r="L72" s="279">
        <v>59.54</v>
      </c>
      <c r="M72" s="273">
        <v>1</v>
      </c>
      <c r="N72" s="279" t="s">
        <v>145</v>
      </c>
      <c r="O72" s="273"/>
      <c r="P72" s="278">
        <v>0</v>
      </c>
      <c r="Q72" s="279">
        <v>164.34</v>
      </c>
      <c r="R72" s="279">
        <v>0</v>
      </c>
      <c r="S72" s="279">
        <f>R72+P72</f>
        <v>0</v>
      </c>
      <c r="T72" s="279">
        <f>S72</f>
        <v>0</v>
      </c>
      <c r="U72" s="273">
        <v>1</v>
      </c>
      <c r="V72" s="281">
        <f>L72+T72</f>
        <v>59.54</v>
      </c>
      <c r="W72" s="272" t="s">
        <v>183</v>
      </c>
      <c r="X72" s="282">
        <v>129</v>
      </c>
      <c r="Y72" s="283">
        <v>170</v>
      </c>
      <c r="Z72" s="284">
        <v>189</v>
      </c>
    </row>
    <row r="73" spans="1:26" s="287" customFormat="1" ht="52.5" customHeight="1" hidden="1">
      <c r="A73" s="272">
        <v>2</v>
      </c>
      <c r="B73" s="273">
        <v>18</v>
      </c>
      <c r="C73" s="272">
        <v>19</v>
      </c>
      <c r="D73" s="274">
        <v>0.404166666666666</v>
      </c>
      <c r="E73" s="288" t="s">
        <v>326</v>
      </c>
      <c r="F73" s="291"/>
      <c r="G73" s="273">
        <v>2</v>
      </c>
      <c r="H73" s="290" t="s">
        <v>276</v>
      </c>
      <c r="I73" s="291" t="s">
        <v>90</v>
      </c>
      <c r="J73" s="273" t="s">
        <v>76</v>
      </c>
      <c r="K73" s="292" t="s">
        <v>75</v>
      </c>
      <c r="L73" s="279">
        <v>75.2</v>
      </c>
      <c r="M73" s="273">
        <v>2</v>
      </c>
      <c r="N73" s="279" t="s">
        <v>145</v>
      </c>
      <c r="O73" s="273"/>
      <c r="P73" s="278">
        <v>6</v>
      </c>
      <c r="Q73" s="279">
        <v>166.04</v>
      </c>
      <c r="R73" s="279">
        <v>0</v>
      </c>
      <c r="S73" s="279">
        <f>R73+P73</f>
        <v>6</v>
      </c>
      <c r="T73" s="279">
        <f>S73</f>
        <v>6</v>
      </c>
      <c r="U73" s="273">
        <v>2</v>
      </c>
      <c r="V73" s="281">
        <f>L73+T73</f>
        <v>81.2</v>
      </c>
      <c r="W73" s="307" t="s">
        <v>183</v>
      </c>
      <c r="X73" s="282">
        <v>129</v>
      </c>
      <c r="Y73" s="283">
        <v>170</v>
      </c>
      <c r="Z73" s="284">
        <v>189</v>
      </c>
    </row>
    <row r="74" spans="1:26" s="299" customFormat="1" ht="37.5" customHeight="1" hidden="1">
      <c r="A74" s="293" t="s">
        <v>262</v>
      </c>
      <c r="B74" s="294"/>
      <c r="C74" s="295"/>
      <c r="D74" s="295"/>
      <c r="E74" s="296"/>
      <c r="F74" s="296"/>
      <c r="G74" s="296"/>
      <c r="H74" s="296"/>
      <c r="I74" s="296"/>
      <c r="J74" s="296"/>
      <c r="K74" s="296"/>
      <c r="L74" s="321"/>
      <c r="M74" s="296"/>
      <c r="N74" s="325"/>
      <c r="O74" s="293"/>
      <c r="P74" s="293"/>
      <c r="Q74" s="297"/>
      <c r="R74" s="293"/>
      <c r="S74" s="293"/>
      <c r="T74" s="325"/>
      <c r="U74" s="293"/>
      <c r="V74" s="325"/>
      <c r="W74" s="293"/>
      <c r="X74" s="293"/>
      <c r="Y74" s="293"/>
      <c r="Z74" s="298"/>
    </row>
    <row r="75" spans="1:26" s="287" customFormat="1" ht="52.5" customHeight="1" hidden="1">
      <c r="A75" s="272">
        <v>1</v>
      </c>
      <c r="B75" s="273">
        <v>10</v>
      </c>
      <c r="C75" s="272">
        <v>10</v>
      </c>
      <c r="D75" s="274">
        <v>0.358333333333333</v>
      </c>
      <c r="E75" s="288" t="s">
        <v>282</v>
      </c>
      <c r="F75" s="289" t="s">
        <v>142</v>
      </c>
      <c r="G75" s="273" t="s">
        <v>44</v>
      </c>
      <c r="H75" s="288" t="s">
        <v>283</v>
      </c>
      <c r="I75" s="291" t="s">
        <v>162</v>
      </c>
      <c r="J75" s="273" t="s">
        <v>163</v>
      </c>
      <c r="K75" s="292" t="s">
        <v>25</v>
      </c>
      <c r="L75" s="279">
        <v>81</v>
      </c>
      <c r="M75" s="273">
        <v>1</v>
      </c>
      <c r="N75" s="279" t="s">
        <v>145</v>
      </c>
      <c r="O75" s="273"/>
      <c r="P75" s="278">
        <v>3</v>
      </c>
      <c r="Q75" s="279">
        <v>170.24</v>
      </c>
      <c r="R75" s="279">
        <v>0</v>
      </c>
      <c r="S75" s="279">
        <f>R75+P75</f>
        <v>3</v>
      </c>
      <c r="T75" s="279">
        <f>S75</f>
        <v>3</v>
      </c>
      <c r="U75" s="273">
        <v>1</v>
      </c>
      <c r="V75" s="281">
        <f>L75+T75</f>
        <v>84</v>
      </c>
      <c r="W75" s="272" t="s">
        <v>183</v>
      </c>
      <c r="X75" s="282">
        <v>128</v>
      </c>
      <c r="Y75" s="283">
        <v>170</v>
      </c>
      <c r="Z75" s="284">
        <v>189</v>
      </c>
    </row>
    <row r="76" spans="1:26" s="299" customFormat="1" ht="37.5" customHeight="1" hidden="1">
      <c r="A76" s="293" t="s">
        <v>186</v>
      </c>
      <c r="B76" s="294"/>
      <c r="C76" s="295"/>
      <c r="D76" s="295"/>
      <c r="E76" s="296"/>
      <c r="F76" s="296"/>
      <c r="G76" s="296"/>
      <c r="H76" s="296"/>
      <c r="I76" s="296"/>
      <c r="J76" s="296"/>
      <c r="K76" s="296"/>
      <c r="L76" s="321"/>
      <c r="M76" s="296"/>
      <c r="N76" s="325"/>
      <c r="O76" s="293"/>
      <c r="P76" s="293"/>
      <c r="Q76" s="297"/>
      <c r="R76" s="293"/>
      <c r="S76" s="293"/>
      <c r="T76" s="325"/>
      <c r="U76" s="293"/>
      <c r="V76" s="325"/>
      <c r="W76" s="293"/>
      <c r="X76" s="293"/>
      <c r="Y76" s="293"/>
      <c r="Z76" s="298"/>
    </row>
    <row r="77" spans="1:26" s="287" customFormat="1" ht="52.5" customHeight="1" hidden="1">
      <c r="A77" s="272">
        <v>1</v>
      </c>
      <c r="B77" s="273">
        <v>29</v>
      </c>
      <c r="C77" s="272">
        <v>29</v>
      </c>
      <c r="D77" s="274">
        <v>0.379166666666667</v>
      </c>
      <c r="E77" s="288" t="s">
        <v>290</v>
      </c>
      <c r="F77" s="291" t="s">
        <v>87</v>
      </c>
      <c r="G77" s="273" t="s">
        <v>44</v>
      </c>
      <c r="H77" s="290" t="s">
        <v>291</v>
      </c>
      <c r="I77" s="289" t="s">
        <v>42</v>
      </c>
      <c r="J77" s="292" t="s">
        <v>43</v>
      </c>
      <c r="K77" s="292" t="s">
        <v>122</v>
      </c>
      <c r="L77" s="279">
        <v>58.96</v>
      </c>
      <c r="M77" s="273">
        <v>1</v>
      </c>
      <c r="N77" s="279">
        <v>81.21</v>
      </c>
      <c r="O77" s="273">
        <v>1</v>
      </c>
      <c r="P77" s="278">
        <v>0</v>
      </c>
      <c r="Q77" s="279">
        <v>153.3</v>
      </c>
      <c r="R77" s="279" t="e">
        <f>#REF!*0.5</f>
        <v>#REF!</v>
      </c>
      <c r="S77" s="279" t="e">
        <f>R77+P77</f>
        <v>#REF!</v>
      </c>
      <c r="T77" s="279" t="e">
        <f>S77</f>
        <v>#REF!</v>
      </c>
      <c r="U77" s="273">
        <v>1</v>
      </c>
      <c r="V77" s="281" t="e">
        <f>L77+N77+T77</f>
        <v>#REF!</v>
      </c>
      <c r="W77" s="272" t="s">
        <v>186</v>
      </c>
      <c r="X77" s="282">
        <v>142</v>
      </c>
      <c r="Y77" s="283">
        <v>160</v>
      </c>
      <c r="Z77" s="284">
        <v>153</v>
      </c>
    </row>
    <row r="78" spans="1:26" s="287" customFormat="1" ht="52.5" customHeight="1" hidden="1">
      <c r="A78" s="272">
        <v>2</v>
      </c>
      <c r="B78" s="273">
        <v>7</v>
      </c>
      <c r="C78" s="272">
        <v>7</v>
      </c>
      <c r="D78" s="274">
        <v>0.454166666666666</v>
      </c>
      <c r="E78" s="288" t="s">
        <v>292</v>
      </c>
      <c r="F78" s="291" t="s">
        <v>106</v>
      </c>
      <c r="G78" s="273" t="s">
        <v>44</v>
      </c>
      <c r="H78" s="290" t="s">
        <v>314</v>
      </c>
      <c r="I78" s="289" t="s">
        <v>109</v>
      </c>
      <c r="J78" s="273" t="s">
        <v>108</v>
      </c>
      <c r="K78" s="292" t="s">
        <v>116</v>
      </c>
      <c r="L78" s="279">
        <v>59.09</v>
      </c>
      <c r="M78" s="273">
        <v>2</v>
      </c>
      <c r="N78" s="279">
        <v>110.76</v>
      </c>
      <c r="O78" s="273">
        <v>3</v>
      </c>
      <c r="P78" s="278">
        <v>8</v>
      </c>
      <c r="Q78" s="279">
        <v>166.11</v>
      </c>
      <c r="R78" s="279" t="e">
        <f>#REF!*0.5</f>
        <v>#REF!</v>
      </c>
      <c r="S78" s="279" t="e">
        <f>R78+P78</f>
        <v>#REF!</v>
      </c>
      <c r="T78" s="279" t="e">
        <f>S78</f>
        <v>#REF!</v>
      </c>
      <c r="U78" s="273">
        <v>2</v>
      </c>
      <c r="V78" s="281" t="e">
        <f>L78+N78+T78</f>
        <v>#REF!</v>
      </c>
      <c r="W78" s="272" t="s">
        <v>186</v>
      </c>
      <c r="X78" s="282">
        <v>129</v>
      </c>
      <c r="Y78" s="283">
        <v>150</v>
      </c>
      <c r="Z78" s="284">
        <v>153</v>
      </c>
    </row>
    <row r="79" spans="1:26" s="287" customFormat="1" ht="52.5" customHeight="1" hidden="1">
      <c r="A79" s="272">
        <v>3</v>
      </c>
      <c r="B79" s="273">
        <v>9</v>
      </c>
      <c r="C79" s="272">
        <v>9</v>
      </c>
      <c r="D79" s="274">
        <v>0.437499999999999</v>
      </c>
      <c r="E79" s="288" t="s">
        <v>311</v>
      </c>
      <c r="F79" s="291" t="s">
        <v>85</v>
      </c>
      <c r="G79" s="273">
        <v>1</v>
      </c>
      <c r="H79" s="288" t="s">
        <v>312</v>
      </c>
      <c r="I79" s="289" t="s">
        <v>161</v>
      </c>
      <c r="J79" s="292" t="s">
        <v>160</v>
      </c>
      <c r="K79" s="292" t="s">
        <v>122</v>
      </c>
      <c r="L79" s="279">
        <v>75.44</v>
      </c>
      <c r="M79" s="273">
        <v>3</v>
      </c>
      <c r="N79" s="279">
        <v>92.72</v>
      </c>
      <c r="O79" s="273">
        <v>2</v>
      </c>
      <c r="P79" s="278">
        <v>18</v>
      </c>
      <c r="Q79" s="279">
        <v>153.85</v>
      </c>
      <c r="R79" s="279">
        <v>0.43</v>
      </c>
      <c r="S79" s="279">
        <f>R79+P79</f>
        <v>18.43</v>
      </c>
      <c r="T79" s="279">
        <f>S79</f>
        <v>18.43</v>
      </c>
      <c r="U79" s="273">
        <v>3</v>
      </c>
      <c r="V79" s="281">
        <f>L79+N79+T79</f>
        <v>186.59</v>
      </c>
      <c r="W79" s="272" t="s">
        <v>186</v>
      </c>
      <c r="X79" s="282">
        <v>142</v>
      </c>
      <c r="Y79" s="283">
        <v>160</v>
      </c>
      <c r="Z79" s="284">
        <v>153</v>
      </c>
    </row>
    <row r="80" spans="1:26" s="287" customFormat="1" ht="52.5" customHeight="1" hidden="1">
      <c r="A80" s="272"/>
      <c r="B80" s="273">
        <v>14</v>
      </c>
      <c r="C80" s="272">
        <v>14</v>
      </c>
      <c r="D80" s="274">
        <v>0.470833333333333</v>
      </c>
      <c r="E80" s="288" t="s">
        <v>317</v>
      </c>
      <c r="F80" s="289" t="s">
        <v>140</v>
      </c>
      <c r="G80" s="273" t="s">
        <v>44</v>
      </c>
      <c r="H80" s="288" t="s">
        <v>318</v>
      </c>
      <c r="I80" s="289" t="s">
        <v>168</v>
      </c>
      <c r="J80" s="292" t="s">
        <v>143</v>
      </c>
      <c r="K80" s="292" t="s">
        <v>153</v>
      </c>
      <c r="L80" s="279">
        <v>109.11</v>
      </c>
      <c r="M80" s="273">
        <v>4</v>
      </c>
      <c r="N80" s="279" t="s">
        <v>52</v>
      </c>
      <c r="O80" s="273"/>
      <c r="P80" s="278">
        <v>20</v>
      </c>
      <c r="Q80" s="279">
        <v>157.84</v>
      </c>
      <c r="R80" s="279" t="e">
        <f>#REF!*0.5</f>
        <v>#REF!</v>
      </c>
      <c r="S80" s="279" t="e">
        <f>R80+P80</f>
        <v>#REF!</v>
      </c>
      <c r="T80" s="279" t="e">
        <f>S80</f>
        <v>#REF!</v>
      </c>
      <c r="U80" s="273">
        <v>4</v>
      </c>
      <c r="V80" s="281" t="s">
        <v>67</v>
      </c>
      <c r="W80" s="272" t="s">
        <v>186</v>
      </c>
      <c r="X80" s="282">
        <v>105</v>
      </c>
      <c r="Y80" s="283">
        <v>125</v>
      </c>
      <c r="Z80" s="284">
        <v>153</v>
      </c>
    </row>
    <row r="81" spans="1:26" s="299" customFormat="1" ht="37.5" customHeight="1" hidden="1">
      <c r="A81" s="293" t="s">
        <v>188</v>
      </c>
      <c r="B81" s="294"/>
      <c r="C81" s="295"/>
      <c r="D81" s="295"/>
      <c r="E81" s="296"/>
      <c r="F81" s="296"/>
      <c r="G81" s="296"/>
      <c r="H81" s="296"/>
      <c r="I81" s="296"/>
      <c r="J81" s="296"/>
      <c r="K81" s="296"/>
      <c r="L81" s="321"/>
      <c r="M81" s="296"/>
      <c r="N81" s="325"/>
      <c r="O81" s="293"/>
      <c r="P81" s="293"/>
      <c r="Q81" s="297"/>
      <c r="R81" s="293"/>
      <c r="S81" s="293"/>
      <c r="T81" s="325"/>
      <c r="U81" s="293"/>
      <c r="V81" s="325"/>
      <c r="W81" s="293"/>
      <c r="X81" s="293"/>
      <c r="Y81" s="293"/>
      <c r="Z81" s="298"/>
    </row>
    <row r="82" spans="1:26" s="287" customFormat="1" ht="52.5" customHeight="1" hidden="1">
      <c r="A82" s="272">
        <v>1</v>
      </c>
      <c r="B82" s="273">
        <v>23</v>
      </c>
      <c r="C82" s="272">
        <v>23</v>
      </c>
      <c r="D82" s="274">
        <v>0.395833333333333</v>
      </c>
      <c r="E82" s="288" t="s">
        <v>273</v>
      </c>
      <c r="F82" s="289" t="s">
        <v>20</v>
      </c>
      <c r="G82" s="273">
        <v>2</v>
      </c>
      <c r="H82" s="288" t="s">
        <v>298</v>
      </c>
      <c r="I82" s="289" t="s">
        <v>178</v>
      </c>
      <c r="J82" s="273" t="s">
        <v>179</v>
      </c>
      <c r="K82" s="43" t="s">
        <v>260</v>
      </c>
      <c r="L82" s="279">
        <v>60.82</v>
      </c>
      <c r="M82" s="273">
        <v>1</v>
      </c>
      <c r="N82" s="279">
        <v>72.38</v>
      </c>
      <c r="O82" s="273">
        <v>2</v>
      </c>
      <c r="P82" s="278">
        <v>0</v>
      </c>
      <c r="Q82" s="279">
        <v>162.18</v>
      </c>
      <c r="R82" s="279">
        <v>0</v>
      </c>
      <c r="S82" s="279">
        <f>R82+P82</f>
        <v>0</v>
      </c>
      <c r="T82" s="279">
        <f>S82</f>
        <v>0</v>
      </c>
      <c r="U82" s="273">
        <v>1</v>
      </c>
      <c r="V82" s="281">
        <f>L82+N82+T82</f>
        <v>133.2</v>
      </c>
      <c r="W82" s="272" t="s">
        <v>188</v>
      </c>
      <c r="X82" s="282">
        <v>130</v>
      </c>
      <c r="Y82" s="283">
        <v>160</v>
      </c>
      <c r="Z82" s="284">
        <v>165</v>
      </c>
    </row>
    <row r="83" spans="1:26" s="287" customFormat="1" ht="52.5" customHeight="1" hidden="1">
      <c r="A83" s="272">
        <v>2</v>
      </c>
      <c r="B83" s="273">
        <v>35</v>
      </c>
      <c r="C83" s="272">
        <v>37</v>
      </c>
      <c r="D83" s="274">
        <v>0.425</v>
      </c>
      <c r="E83" s="290" t="s">
        <v>306</v>
      </c>
      <c r="F83" s="289" t="s">
        <v>174</v>
      </c>
      <c r="G83" s="273">
        <v>2</v>
      </c>
      <c r="H83" s="288" t="s">
        <v>286</v>
      </c>
      <c r="I83" s="291" t="s">
        <v>180</v>
      </c>
      <c r="J83" s="273" t="s">
        <v>160</v>
      </c>
      <c r="K83" s="292" t="s">
        <v>122</v>
      </c>
      <c r="L83" s="279">
        <v>64.42</v>
      </c>
      <c r="M83" s="273">
        <v>2</v>
      </c>
      <c r="N83" s="279">
        <v>71.16</v>
      </c>
      <c r="O83" s="273">
        <v>1</v>
      </c>
      <c r="P83" s="278">
        <v>0</v>
      </c>
      <c r="Q83" s="279">
        <v>192.74</v>
      </c>
      <c r="R83" s="279" t="e">
        <f>#REF!*0.5</f>
        <v>#REF!</v>
      </c>
      <c r="S83" s="279" t="e">
        <f>R83+P83</f>
        <v>#REF!</v>
      </c>
      <c r="T83" s="279" t="e">
        <f>S83</f>
        <v>#REF!</v>
      </c>
      <c r="U83" s="273">
        <v>3</v>
      </c>
      <c r="V83" s="281" t="e">
        <f>L83+N83+T83</f>
        <v>#REF!</v>
      </c>
      <c r="W83" s="272" t="s">
        <v>188</v>
      </c>
      <c r="X83" s="282">
        <v>129</v>
      </c>
      <c r="Y83" s="283">
        <v>160</v>
      </c>
      <c r="Z83" s="284">
        <v>165</v>
      </c>
    </row>
    <row r="84" spans="1:26" s="287" customFormat="1" ht="52.5" customHeight="1" hidden="1">
      <c r="A84" s="272">
        <v>3</v>
      </c>
      <c r="B84" s="273">
        <v>33</v>
      </c>
      <c r="C84" s="272">
        <v>32</v>
      </c>
      <c r="D84" s="274">
        <v>0.3875</v>
      </c>
      <c r="E84" s="288" t="s">
        <v>294</v>
      </c>
      <c r="F84" s="291" t="s">
        <v>121</v>
      </c>
      <c r="G84" s="273">
        <v>2</v>
      </c>
      <c r="H84" s="288" t="s">
        <v>295</v>
      </c>
      <c r="I84" s="289" t="s">
        <v>172</v>
      </c>
      <c r="J84" s="292" t="s">
        <v>160</v>
      </c>
      <c r="K84" s="292" t="s">
        <v>122</v>
      </c>
      <c r="L84" s="279">
        <v>70.33</v>
      </c>
      <c r="M84" s="273">
        <v>3</v>
      </c>
      <c r="N84" s="279">
        <v>94.12</v>
      </c>
      <c r="O84" s="273">
        <v>3</v>
      </c>
      <c r="P84" s="278">
        <v>3</v>
      </c>
      <c r="Q84" s="279">
        <v>173.59</v>
      </c>
      <c r="R84" s="279" t="e">
        <f>#REF!*0.5</f>
        <v>#REF!</v>
      </c>
      <c r="S84" s="279" t="e">
        <f>R84+P84</f>
        <v>#REF!</v>
      </c>
      <c r="T84" s="279" t="e">
        <f>S84</f>
        <v>#REF!</v>
      </c>
      <c r="U84" s="273">
        <v>2</v>
      </c>
      <c r="V84" s="281" t="e">
        <f>L84+N84+T84</f>
        <v>#REF!</v>
      </c>
      <c r="W84" s="272" t="s">
        <v>188</v>
      </c>
      <c r="X84" s="282">
        <v>128</v>
      </c>
      <c r="Y84" s="283">
        <v>160</v>
      </c>
      <c r="Z84" s="284">
        <v>165</v>
      </c>
    </row>
    <row r="85" spans="1:26" s="299" customFormat="1" ht="37.5" customHeight="1" hidden="1">
      <c r="A85" s="293" t="s">
        <v>190</v>
      </c>
      <c r="B85" s="294"/>
      <c r="C85" s="295"/>
      <c r="D85" s="295"/>
      <c r="E85" s="296"/>
      <c r="F85" s="296"/>
      <c r="G85" s="296"/>
      <c r="H85" s="296"/>
      <c r="I85" s="296"/>
      <c r="J85" s="296"/>
      <c r="K85" s="296"/>
      <c r="L85" s="321"/>
      <c r="M85" s="296"/>
      <c r="N85" s="325"/>
      <c r="O85" s="293"/>
      <c r="P85" s="293"/>
      <c r="Q85" s="297"/>
      <c r="R85" s="293"/>
      <c r="S85" s="293"/>
      <c r="T85" s="325"/>
      <c r="U85" s="293"/>
      <c r="V85" s="325"/>
      <c r="W85" s="293"/>
      <c r="X85" s="293"/>
      <c r="Y85" s="293"/>
      <c r="Z85" s="298"/>
    </row>
    <row r="86" spans="1:26" s="287" customFormat="1" ht="52.5" customHeight="1" hidden="1">
      <c r="A86" s="272">
        <v>1</v>
      </c>
      <c r="B86" s="273">
        <v>5</v>
      </c>
      <c r="C86" s="307" t="s">
        <v>194</v>
      </c>
      <c r="D86" s="274">
        <v>0.370833333333333</v>
      </c>
      <c r="E86" s="308" t="s">
        <v>287</v>
      </c>
      <c r="F86" s="289" t="s">
        <v>59</v>
      </c>
      <c r="G86" s="273">
        <v>2</v>
      </c>
      <c r="H86" s="288" t="s">
        <v>319</v>
      </c>
      <c r="I86" s="291" t="s">
        <v>198</v>
      </c>
      <c r="J86" s="292" t="s">
        <v>200</v>
      </c>
      <c r="K86" s="292" t="s">
        <v>56</v>
      </c>
      <c r="L86" s="279">
        <v>57.46</v>
      </c>
      <c r="M86" s="273">
        <v>1</v>
      </c>
      <c r="N86" s="279">
        <v>90.86</v>
      </c>
      <c r="O86" s="273">
        <v>1</v>
      </c>
      <c r="P86" s="278">
        <v>0</v>
      </c>
      <c r="Q86" s="279">
        <v>168.03</v>
      </c>
      <c r="R86" s="279">
        <v>0</v>
      </c>
      <c r="S86" s="279">
        <f>R86+P86</f>
        <v>0</v>
      </c>
      <c r="T86" s="279">
        <f>S86</f>
        <v>0</v>
      </c>
      <c r="U86" s="273">
        <v>1</v>
      </c>
      <c r="V86" s="281">
        <f>L86+N86+T86</f>
        <v>148.32</v>
      </c>
      <c r="W86" s="272" t="s">
        <v>190</v>
      </c>
      <c r="X86" s="282">
        <v>129</v>
      </c>
      <c r="Y86" s="283">
        <v>160</v>
      </c>
      <c r="Z86" s="284">
        <v>189</v>
      </c>
    </row>
    <row r="87" spans="1:26" s="287" customFormat="1" ht="52.5" customHeight="1" hidden="1">
      <c r="A87" s="272"/>
      <c r="B87" s="273">
        <v>24</v>
      </c>
      <c r="C87" s="307" t="s">
        <v>257</v>
      </c>
      <c r="D87" s="274">
        <v>0.458333333333333</v>
      </c>
      <c r="E87" s="288" t="s">
        <v>315</v>
      </c>
      <c r="F87" s="291" t="s">
        <v>55</v>
      </c>
      <c r="G87" s="273">
        <v>2</v>
      </c>
      <c r="H87" s="288" t="s">
        <v>254</v>
      </c>
      <c r="I87" s="291" t="s">
        <v>255</v>
      </c>
      <c r="J87" s="292" t="s">
        <v>256</v>
      </c>
      <c r="K87" s="292" t="s">
        <v>137</v>
      </c>
      <c r="L87" s="279">
        <v>74.74</v>
      </c>
      <c r="M87" s="273">
        <v>2</v>
      </c>
      <c r="N87" s="279" t="s">
        <v>52</v>
      </c>
      <c r="O87" s="273"/>
      <c r="P87" s="278">
        <v>9</v>
      </c>
      <c r="Q87" s="279">
        <v>164.62</v>
      </c>
      <c r="R87" s="279">
        <v>0</v>
      </c>
      <c r="S87" s="279">
        <f>R87+P87</f>
        <v>9</v>
      </c>
      <c r="T87" s="279">
        <f>S87</f>
        <v>9</v>
      </c>
      <c r="U87" s="273">
        <v>2</v>
      </c>
      <c r="V87" s="281" t="s">
        <v>67</v>
      </c>
      <c r="W87" s="272" t="s">
        <v>190</v>
      </c>
      <c r="X87" s="282">
        <v>118</v>
      </c>
      <c r="Y87" s="283">
        <v>150</v>
      </c>
      <c r="Z87" s="284">
        <v>189</v>
      </c>
    </row>
    <row r="88" spans="1:26" s="299" customFormat="1" ht="37.5" customHeight="1" hidden="1">
      <c r="A88" s="293" t="s">
        <v>187</v>
      </c>
      <c r="B88" s="294"/>
      <c r="C88" s="295"/>
      <c r="D88" s="295"/>
      <c r="E88" s="296"/>
      <c r="F88" s="296"/>
      <c r="G88" s="296"/>
      <c r="H88" s="296"/>
      <c r="I88" s="296"/>
      <c r="J88" s="296"/>
      <c r="K88" s="296"/>
      <c r="L88" s="321"/>
      <c r="M88" s="296"/>
      <c r="N88" s="325"/>
      <c r="O88" s="293"/>
      <c r="P88" s="293"/>
      <c r="Q88" s="297"/>
      <c r="R88" s="293"/>
      <c r="S88" s="293"/>
      <c r="T88" s="325"/>
      <c r="U88" s="293"/>
      <c r="V88" s="325"/>
      <c r="W88" s="293"/>
      <c r="X88" s="293"/>
      <c r="Y88" s="293"/>
      <c r="Z88" s="298"/>
    </row>
    <row r="89" spans="1:26" s="287" customFormat="1" ht="52.5" customHeight="1" hidden="1">
      <c r="A89" s="272">
        <v>1</v>
      </c>
      <c r="B89" s="273">
        <v>32</v>
      </c>
      <c r="C89" s="272">
        <v>32</v>
      </c>
      <c r="D89" s="274">
        <v>0.445833333333333</v>
      </c>
      <c r="E89" s="288" t="s">
        <v>323</v>
      </c>
      <c r="F89" s="291" t="s">
        <v>173</v>
      </c>
      <c r="G89" s="273">
        <v>2</v>
      </c>
      <c r="H89" s="288" t="s">
        <v>295</v>
      </c>
      <c r="I89" s="289" t="s">
        <v>172</v>
      </c>
      <c r="J89" s="292" t="s">
        <v>160</v>
      </c>
      <c r="K89" s="292" t="s">
        <v>122</v>
      </c>
      <c r="L89" s="279">
        <v>70.68</v>
      </c>
      <c r="M89" s="273">
        <v>2</v>
      </c>
      <c r="N89" s="279" t="s">
        <v>145</v>
      </c>
      <c r="O89" s="273"/>
      <c r="P89" s="278">
        <v>0</v>
      </c>
      <c r="Q89" s="279">
        <v>166.38</v>
      </c>
      <c r="R89" s="279">
        <v>0</v>
      </c>
      <c r="S89" s="279">
        <f>R89+P89</f>
        <v>0</v>
      </c>
      <c r="T89" s="279">
        <f>S89</f>
        <v>0</v>
      </c>
      <c r="U89" s="273">
        <v>1</v>
      </c>
      <c r="V89" s="281">
        <f>L89+T89</f>
        <v>70.68</v>
      </c>
      <c r="W89" s="272" t="s">
        <v>187</v>
      </c>
      <c r="X89" s="282">
        <v>130</v>
      </c>
      <c r="Y89" s="283">
        <v>170</v>
      </c>
      <c r="Z89" s="284">
        <v>180</v>
      </c>
    </row>
    <row r="90" spans="1:26" s="287" customFormat="1" ht="52.5" customHeight="1" hidden="1">
      <c r="A90" s="272">
        <v>2</v>
      </c>
      <c r="B90" s="273">
        <v>6</v>
      </c>
      <c r="C90" s="272">
        <v>6</v>
      </c>
      <c r="D90" s="274">
        <v>0.391666666666666</v>
      </c>
      <c r="E90" s="288" t="s">
        <v>296</v>
      </c>
      <c r="F90" s="291"/>
      <c r="G90" s="273">
        <v>2</v>
      </c>
      <c r="H90" s="288" t="s">
        <v>297</v>
      </c>
      <c r="I90" s="289" t="s">
        <v>157</v>
      </c>
      <c r="J90" s="292" t="s">
        <v>158</v>
      </c>
      <c r="K90" s="292" t="s">
        <v>151</v>
      </c>
      <c r="L90" s="279">
        <v>66.16</v>
      </c>
      <c r="M90" s="273">
        <v>1</v>
      </c>
      <c r="N90" s="279" t="s">
        <v>145</v>
      </c>
      <c r="O90" s="273"/>
      <c r="P90" s="278">
        <v>3</v>
      </c>
      <c r="Q90" s="279">
        <v>204.71</v>
      </c>
      <c r="R90" s="279" t="e">
        <f>#REF!*0.5</f>
        <v>#REF!</v>
      </c>
      <c r="S90" s="279" t="e">
        <f>R90+P90</f>
        <v>#REF!</v>
      </c>
      <c r="T90" s="279" t="e">
        <f>S90</f>
        <v>#REF!</v>
      </c>
      <c r="U90" s="273">
        <v>2</v>
      </c>
      <c r="V90" s="281" t="e">
        <f>L90+T90</f>
        <v>#REF!</v>
      </c>
      <c r="W90" s="272" t="s">
        <v>187</v>
      </c>
      <c r="X90" s="282">
        <v>120</v>
      </c>
      <c r="Y90" s="283">
        <v>160</v>
      </c>
      <c r="Z90" s="284">
        <v>180</v>
      </c>
    </row>
    <row r="91" spans="1:26" s="299" customFormat="1" ht="37.5" customHeight="1" hidden="1">
      <c r="A91" s="293" t="s">
        <v>329</v>
      </c>
      <c r="B91" s="294"/>
      <c r="C91" s="295"/>
      <c r="D91" s="295"/>
      <c r="E91" s="296"/>
      <c r="F91" s="296"/>
      <c r="G91" s="296"/>
      <c r="H91" s="296"/>
      <c r="I91" s="296"/>
      <c r="J91" s="296"/>
      <c r="K91" s="296"/>
      <c r="L91" s="321"/>
      <c r="M91" s="296"/>
      <c r="N91" s="325"/>
      <c r="O91" s="293"/>
      <c r="P91" s="293"/>
      <c r="Q91" s="297"/>
      <c r="R91" s="293"/>
      <c r="S91" s="293"/>
      <c r="T91" s="325"/>
      <c r="U91" s="293"/>
      <c r="V91" s="325"/>
      <c r="W91" s="293"/>
      <c r="X91" s="293"/>
      <c r="Y91" s="293"/>
      <c r="Z91" s="298"/>
    </row>
    <row r="92" spans="1:26" s="287" customFormat="1" ht="52.5" customHeight="1" hidden="1">
      <c r="A92" s="272">
        <v>1</v>
      </c>
      <c r="B92" s="273">
        <v>1</v>
      </c>
      <c r="C92" s="272">
        <v>1</v>
      </c>
      <c r="D92" s="274">
        <v>0.4125</v>
      </c>
      <c r="E92" s="288" t="s">
        <v>322</v>
      </c>
      <c r="F92" s="291"/>
      <c r="G92" s="273" t="s">
        <v>44</v>
      </c>
      <c r="H92" s="290" t="s">
        <v>301</v>
      </c>
      <c r="I92" s="289" t="s">
        <v>156</v>
      </c>
      <c r="J92" s="292" t="s">
        <v>56</v>
      </c>
      <c r="K92" s="292" t="s">
        <v>138</v>
      </c>
      <c r="L92" s="279">
        <v>65.7</v>
      </c>
      <c r="M92" s="273">
        <v>1</v>
      </c>
      <c r="N92" s="279" t="s">
        <v>145</v>
      </c>
      <c r="O92" s="273"/>
      <c r="P92" s="278">
        <v>0</v>
      </c>
      <c r="Q92" s="279">
        <v>170.61</v>
      </c>
      <c r="R92" s="279">
        <v>0</v>
      </c>
      <c r="S92" s="279">
        <f>R92+P92</f>
        <v>0</v>
      </c>
      <c r="T92" s="279">
        <f>S92</f>
        <v>0</v>
      </c>
      <c r="U92" s="273">
        <v>2</v>
      </c>
      <c r="V92" s="281">
        <f>L92+T92</f>
        <v>65.7</v>
      </c>
      <c r="W92" s="272" t="s">
        <v>320</v>
      </c>
      <c r="X92" s="282">
        <v>130</v>
      </c>
      <c r="Y92" s="283">
        <v>170</v>
      </c>
      <c r="Z92" s="284">
        <v>198</v>
      </c>
    </row>
    <row r="93" spans="1:26" s="287" customFormat="1" ht="52.5" customHeight="1" hidden="1">
      <c r="A93" s="272">
        <v>2</v>
      </c>
      <c r="B93" s="273">
        <v>3</v>
      </c>
      <c r="C93" s="272">
        <v>3</v>
      </c>
      <c r="D93" s="274">
        <v>0.449999999999999</v>
      </c>
      <c r="E93" s="288" t="s">
        <v>324</v>
      </c>
      <c r="F93" s="289" t="s">
        <v>69</v>
      </c>
      <c r="G93" s="273" t="s">
        <v>44</v>
      </c>
      <c r="H93" s="290" t="s">
        <v>313</v>
      </c>
      <c r="I93" s="289" t="s">
        <v>57</v>
      </c>
      <c r="J93" s="292" t="s">
        <v>56</v>
      </c>
      <c r="K93" s="292" t="s">
        <v>138</v>
      </c>
      <c r="L93" s="279">
        <v>67.78</v>
      </c>
      <c r="M93" s="273">
        <v>2</v>
      </c>
      <c r="N93" s="279" t="s">
        <v>145</v>
      </c>
      <c r="O93" s="273"/>
      <c r="P93" s="278">
        <v>0</v>
      </c>
      <c r="Q93" s="279">
        <v>165.75</v>
      </c>
      <c r="R93" s="279">
        <v>0</v>
      </c>
      <c r="S93" s="279">
        <f>R93+P93</f>
        <v>0</v>
      </c>
      <c r="T93" s="279">
        <f>S93</f>
        <v>0</v>
      </c>
      <c r="U93" s="273">
        <v>1</v>
      </c>
      <c r="V93" s="281">
        <f>L93+T93</f>
        <v>67.78</v>
      </c>
      <c r="W93" s="272" t="s">
        <v>320</v>
      </c>
      <c r="X93" s="282">
        <v>130</v>
      </c>
      <c r="Y93" s="283">
        <v>150</v>
      </c>
      <c r="Z93" s="284">
        <v>198</v>
      </c>
    </row>
    <row r="94" spans="1:26" s="287" customFormat="1" ht="52.5" customHeight="1" hidden="1">
      <c r="A94" s="272">
        <v>3</v>
      </c>
      <c r="B94" s="273">
        <v>28</v>
      </c>
      <c r="C94" s="272">
        <v>28</v>
      </c>
      <c r="D94" s="274">
        <v>0.408333333333333</v>
      </c>
      <c r="E94" s="288" t="s">
        <v>325</v>
      </c>
      <c r="F94" s="291" t="s">
        <v>120</v>
      </c>
      <c r="G94" s="273" t="s">
        <v>44</v>
      </c>
      <c r="H94" s="288" t="s">
        <v>300</v>
      </c>
      <c r="I94" s="289" t="s">
        <v>48</v>
      </c>
      <c r="J94" s="273" t="s">
        <v>47</v>
      </c>
      <c r="K94" s="292" t="s">
        <v>15</v>
      </c>
      <c r="L94" s="279">
        <v>68.13</v>
      </c>
      <c r="M94" s="273">
        <v>3</v>
      </c>
      <c r="N94" s="279" t="s">
        <v>145</v>
      </c>
      <c r="O94" s="273"/>
      <c r="P94" s="278">
        <v>3</v>
      </c>
      <c r="Q94" s="279">
        <v>172.19</v>
      </c>
      <c r="R94" s="279">
        <v>0</v>
      </c>
      <c r="S94" s="279">
        <f>R94+P94</f>
        <v>3</v>
      </c>
      <c r="T94" s="279">
        <f>S94</f>
        <v>3</v>
      </c>
      <c r="U94" s="273">
        <v>4</v>
      </c>
      <c r="V94" s="281">
        <f>L94+T94</f>
        <v>71.13</v>
      </c>
      <c r="W94" s="272" t="s">
        <v>320</v>
      </c>
      <c r="X94" s="282">
        <v>130</v>
      </c>
      <c r="Y94" s="283">
        <v>170</v>
      </c>
      <c r="Z94" s="284">
        <v>198</v>
      </c>
    </row>
    <row r="95" spans="1:26" s="287" customFormat="1" ht="52.5" customHeight="1" hidden="1">
      <c r="A95" s="272">
        <v>4</v>
      </c>
      <c r="B95" s="273">
        <v>37</v>
      </c>
      <c r="C95" s="272">
        <v>37</v>
      </c>
      <c r="D95" s="274">
        <v>0.366666666666667</v>
      </c>
      <c r="E95" s="288" t="s">
        <v>285</v>
      </c>
      <c r="F95" s="289" t="s">
        <v>175</v>
      </c>
      <c r="G95" s="273">
        <v>2</v>
      </c>
      <c r="H95" s="288" t="s">
        <v>286</v>
      </c>
      <c r="I95" s="291" t="s">
        <v>180</v>
      </c>
      <c r="J95" s="273" t="s">
        <v>160</v>
      </c>
      <c r="K95" s="292" t="s">
        <v>122</v>
      </c>
      <c r="L95" s="279">
        <v>71.84</v>
      </c>
      <c r="M95" s="273">
        <v>5</v>
      </c>
      <c r="N95" s="279" t="s">
        <v>145</v>
      </c>
      <c r="O95" s="273"/>
      <c r="P95" s="278">
        <v>0</v>
      </c>
      <c r="Q95" s="279">
        <v>176</v>
      </c>
      <c r="R95" s="279">
        <v>0</v>
      </c>
      <c r="S95" s="279">
        <f>R95+P95</f>
        <v>0</v>
      </c>
      <c r="T95" s="279">
        <f>S95</f>
        <v>0</v>
      </c>
      <c r="U95" s="273">
        <v>3</v>
      </c>
      <c r="V95" s="281">
        <f>L95+T95</f>
        <v>71.84</v>
      </c>
      <c r="W95" s="272" t="s">
        <v>320</v>
      </c>
      <c r="X95" s="282">
        <v>129</v>
      </c>
      <c r="Y95" s="283">
        <v>170</v>
      </c>
      <c r="Z95" s="284">
        <v>180</v>
      </c>
    </row>
    <row r="96" spans="1:26" s="287" customFormat="1" ht="52.5" customHeight="1" hidden="1">
      <c r="A96" s="272">
        <v>5</v>
      </c>
      <c r="B96" s="273">
        <v>15</v>
      </c>
      <c r="C96" s="272">
        <v>25</v>
      </c>
      <c r="D96" s="274">
        <v>0.3625</v>
      </c>
      <c r="E96" s="288" t="s">
        <v>321</v>
      </c>
      <c r="F96" s="291" t="s">
        <v>119</v>
      </c>
      <c r="G96" s="273" t="s">
        <v>44</v>
      </c>
      <c r="H96" s="288" t="s">
        <v>284</v>
      </c>
      <c r="I96" s="291" t="s">
        <v>113</v>
      </c>
      <c r="J96" s="273" t="s">
        <v>70</v>
      </c>
      <c r="K96" s="292" t="s">
        <v>15</v>
      </c>
      <c r="L96" s="279">
        <v>69.64</v>
      </c>
      <c r="M96" s="273">
        <v>4</v>
      </c>
      <c r="N96" s="279" t="s">
        <v>145</v>
      </c>
      <c r="O96" s="273"/>
      <c r="P96" s="278">
        <v>3</v>
      </c>
      <c r="Q96" s="279">
        <v>183.01</v>
      </c>
      <c r="R96" s="279">
        <v>0</v>
      </c>
      <c r="S96" s="279">
        <f>R96+P96</f>
        <v>3</v>
      </c>
      <c r="T96" s="279">
        <f>S96</f>
        <v>3</v>
      </c>
      <c r="U96" s="273">
        <v>5</v>
      </c>
      <c r="V96" s="281">
        <f>L96+T96</f>
        <v>72.64</v>
      </c>
      <c r="W96" s="272" t="s">
        <v>320</v>
      </c>
      <c r="X96" s="282">
        <v>130</v>
      </c>
      <c r="Y96" s="283">
        <v>170</v>
      </c>
      <c r="Z96" s="284">
        <v>198</v>
      </c>
    </row>
    <row r="97" spans="3:26" s="287" customFormat="1" ht="78.75" customHeight="1" hidden="1">
      <c r="C97" s="230"/>
      <c r="D97" s="230"/>
      <c r="E97" s="221" t="s">
        <v>18</v>
      </c>
      <c r="F97" s="221"/>
      <c r="G97" s="221"/>
      <c r="H97" s="221"/>
      <c r="I97" s="309"/>
      <c r="J97" s="221"/>
      <c r="K97" s="221" t="s">
        <v>94</v>
      </c>
      <c r="L97" s="322"/>
      <c r="M97" s="221"/>
      <c r="N97" s="326"/>
      <c r="O97" s="310"/>
      <c r="Q97" s="311"/>
      <c r="T97" s="327"/>
      <c r="V97" s="327"/>
      <c r="X97" s="312"/>
      <c r="Z97" s="286"/>
    </row>
    <row r="98" spans="3:26" s="287" customFormat="1" ht="78.75" customHeight="1" hidden="1">
      <c r="C98" s="230"/>
      <c r="D98" s="230"/>
      <c r="E98" s="221" t="s">
        <v>32</v>
      </c>
      <c r="F98" s="221"/>
      <c r="G98" s="221"/>
      <c r="H98" s="221"/>
      <c r="I98" s="309"/>
      <c r="J98" s="221"/>
      <c r="K98" s="221" t="s">
        <v>78</v>
      </c>
      <c r="L98" s="322"/>
      <c r="M98" s="221"/>
      <c r="N98" s="326"/>
      <c r="O98" s="310"/>
      <c r="Q98" s="311"/>
      <c r="T98" s="327"/>
      <c r="V98" s="327"/>
      <c r="X98" s="312"/>
      <c r="Z98" s="286"/>
    </row>
    <row r="99" spans="3:26" s="313" customFormat="1" ht="18.75">
      <c r="C99" s="314"/>
      <c r="D99" s="314"/>
      <c r="I99" s="315"/>
      <c r="L99" s="323"/>
      <c r="N99" s="323"/>
      <c r="Q99" s="316"/>
      <c r="T99" s="323"/>
      <c r="V99" s="323"/>
      <c r="X99" s="317"/>
      <c r="Z99" s="318"/>
    </row>
    <row r="100" spans="3:26" s="313" customFormat="1" ht="18.75">
      <c r="C100" s="314"/>
      <c r="D100" s="314"/>
      <c r="I100" s="315"/>
      <c r="L100" s="323"/>
      <c r="N100" s="323"/>
      <c r="Q100" s="316"/>
      <c r="T100" s="323"/>
      <c r="V100" s="323"/>
      <c r="X100" s="317"/>
      <c r="Z100" s="318"/>
    </row>
    <row r="101" spans="3:26" s="313" customFormat="1" ht="18.75">
      <c r="C101" s="314"/>
      <c r="D101" s="314"/>
      <c r="I101" s="315"/>
      <c r="L101" s="323"/>
      <c r="N101" s="323"/>
      <c r="Q101" s="316"/>
      <c r="T101" s="323"/>
      <c r="V101" s="323"/>
      <c r="X101" s="317"/>
      <c r="Z101" s="318"/>
    </row>
  </sheetData>
  <sheetProtection/>
  <mergeCells count="38">
    <mergeCell ref="K46:V46"/>
    <mergeCell ref="A11:Z11"/>
    <mergeCell ref="A9:A10"/>
    <mergeCell ref="B9:B10"/>
    <mergeCell ref="C9:C10"/>
    <mergeCell ref="D9:D10"/>
    <mergeCell ref="H9:H10"/>
    <mergeCell ref="Q9:Q10"/>
    <mergeCell ref="Z9:Z10"/>
    <mergeCell ref="E9:E10"/>
    <mergeCell ref="G9:G10"/>
    <mergeCell ref="O9:O10"/>
    <mergeCell ref="P9:P10"/>
    <mergeCell ref="N8:Z8"/>
    <mergeCell ref="I9:I10"/>
    <mergeCell ref="L9:L10"/>
    <mergeCell ref="M9:M10"/>
    <mergeCell ref="U9:U10"/>
    <mergeCell ref="A2:Z2"/>
    <mergeCell ref="A3:Z3"/>
    <mergeCell ref="A4:Z4"/>
    <mergeCell ref="A5:Z5"/>
    <mergeCell ref="X9:X10"/>
    <mergeCell ref="W9:W10"/>
    <mergeCell ref="F9:F10"/>
    <mergeCell ref="N9:N10"/>
    <mergeCell ref="T9:T10"/>
    <mergeCell ref="K9:K10"/>
    <mergeCell ref="A39:Z39"/>
    <mergeCell ref="A15:Z15"/>
    <mergeCell ref="A26:Z26"/>
    <mergeCell ref="A33:Z33"/>
    <mergeCell ref="A1:Z1"/>
    <mergeCell ref="V9:V10"/>
    <mergeCell ref="Y9:Y10"/>
    <mergeCell ref="R9:R10"/>
    <mergeCell ref="S9:S10"/>
    <mergeCell ref="J9:J10"/>
  </mergeCells>
  <printOptions horizontalCentered="1"/>
  <pageMargins left="0.1968503937007874" right="0.11811023622047245" top="0.35433070866141736" bottom="0.31496062992125984" header="0.11811023622047245" footer="0.11811023622047245"/>
  <pageSetup fitToHeight="0" fitToWidth="1" horizontalDpi="300" verticalDpi="300" orientation="portrait" paperSize="9" scale="47" r:id="rId2"/>
  <rowBreaks count="1" manualBreakCount="1">
    <brk id="38" max="2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55" zoomScaleNormal="50" zoomScaleSheetLayoutView="55" zoomScalePageLayoutView="0" workbookViewId="0" topLeftCell="A4">
      <selection activeCell="H14" sqref="H14"/>
    </sheetView>
  </sheetViews>
  <sheetFormatPr defaultColWidth="9.140625" defaultRowHeight="15"/>
  <cols>
    <col min="1" max="2" width="4.7109375" style="17" customWidth="1"/>
    <col min="3" max="3" width="4.421875" style="17" hidden="1" customWidth="1"/>
    <col min="4" max="4" width="8.57421875" style="17" hidden="1" customWidth="1"/>
    <col min="5" max="5" width="19.00390625" style="17" customWidth="1"/>
    <col min="6" max="6" width="10.7109375" style="17" hidden="1" customWidth="1"/>
    <col min="7" max="7" width="5.140625" style="17" hidden="1" customWidth="1"/>
    <col min="8" max="8" width="50.8515625" style="17" customWidth="1"/>
    <col min="9" max="9" width="11.57421875" style="17" customWidth="1"/>
    <col min="10" max="10" width="20.28125" style="17" customWidth="1"/>
    <col min="11" max="11" width="39.140625" style="17" customWidth="1"/>
    <col min="12" max="12" width="24.00390625" style="17" hidden="1" customWidth="1"/>
    <col min="13" max="13" width="24.00390625" style="17" customWidth="1"/>
    <col min="14" max="16384" width="9.140625" style="17" customWidth="1"/>
  </cols>
  <sheetData>
    <row r="1" spans="1:19" s="159" customFormat="1" ht="23.25" customHeight="1">
      <c r="A1" s="510" t="s">
        <v>201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234"/>
      <c r="O1" s="234"/>
      <c r="Q1" s="389"/>
      <c r="S1" s="268"/>
    </row>
    <row r="2" spans="1:19" s="159" customFormat="1" ht="23.25" customHeight="1">
      <c r="A2" s="511" t="s">
        <v>349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83"/>
      <c r="O2" s="483"/>
      <c r="Q2" s="389"/>
      <c r="S2" s="268"/>
    </row>
    <row r="3" spans="1:19" s="21" customFormat="1" ht="29.25" customHeight="1">
      <c r="A3" s="505" t="s">
        <v>407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235"/>
      <c r="O3" s="235"/>
      <c r="S3" s="32"/>
    </row>
    <row r="4" spans="1:13" ht="15">
      <c r="A4" s="516" t="s">
        <v>264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</row>
    <row r="5" spans="1:13" ht="5.25" customHeight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</row>
    <row r="6" s="28" customFormat="1" ht="6.75" customHeight="1"/>
    <row r="7" spans="1:13" s="160" customFormat="1" ht="15.75" customHeight="1" thickBot="1">
      <c r="A7" s="238" t="s">
        <v>350</v>
      </c>
      <c r="B7" s="493"/>
      <c r="C7" s="493"/>
      <c r="D7" s="493"/>
      <c r="E7" s="493"/>
      <c r="F7" s="493"/>
      <c r="G7" s="493"/>
      <c r="H7" s="493"/>
      <c r="I7" s="15"/>
      <c r="J7" s="16"/>
      <c r="K7" s="77"/>
      <c r="L7" s="78"/>
      <c r="M7" s="77" t="s">
        <v>438</v>
      </c>
    </row>
    <row r="8" spans="1:13" s="37" customFormat="1" ht="34.5" customHeight="1">
      <c r="A8" s="541" t="s">
        <v>0</v>
      </c>
      <c r="B8" s="542" t="s">
        <v>24</v>
      </c>
      <c r="C8" s="542" t="s">
        <v>1</v>
      </c>
      <c r="D8" s="542" t="s">
        <v>102</v>
      </c>
      <c r="E8" s="543" t="s">
        <v>9</v>
      </c>
      <c r="F8" s="543" t="s">
        <v>2</v>
      </c>
      <c r="G8" s="544" t="s">
        <v>3</v>
      </c>
      <c r="H8" s="543" t="s">
        <v>10</v>
      </c>
      <c r="I8" s="543" t="s">
        <v>2</v>
      </c>
      <c r="J8" s="543" t="s">
        <v>4</v>
      </c>
      <c r="K8" s="582" t="s">
        <v>5</v>
      </c>
      <c r="L8" s="580" t="s">
        <v>27</v>
      </c>
      <c r="M8" s="584" t="s">
        <v>128</v>
      </c>
    </row>
    <row r="9" spans="1:13" s="37" customFormat="1" ht="34.5" customHeight="1" thickBot="1">
      <c r="A9" s="586"/>
      <c r="B9" s="577"/>
      <c r="C9" s="577"/>
      <c r="D9" s="577"/>
      <c r="E9" s="578"/>
      <c r="F9" s="578"/>
      <c r="G9" s="579"/>
      <c r="H9" s="578"/>
      <c r="I9" s="578"/>
      <c r="J9" s="578"/>
      <c r="K9" s="583"/>
      <c r="L9" s="581"/>
      <c r="M9" s="585"/>
    </row>
    <row r="10" spans="1:13" s="13" customFormat="1" ht="45.75" customHeight="1">
      <c r="A10" s="9">
        <v>1</v>
      </c>
      <c r="B10" s="30">
        <v>26</v>
      </c>
      <c r="C10" s="29"/>
      <c r="D10" s="391">
        <v>0.621527777777778</v>
      </c>
      <c r="E10" s="263" t="s">
        <v>365</v>
      </c>
      <c r="F10" s="30"/>
      <c r="G10" s="29"/>
      <c r="H10" s="263" t="s">
        <v>428</v>
      </c>
      <c r="I10" s="416" t="s">
        <v>426</v>
      </c>
      <c r="J10" s="415" t="s">
        <v>425</v>
      </c>
      <c r="K10" s="242" t="s">
        <v>333</v>
      </c>
      <c r="L10" s="187"/>
      <c r="M10" s="492">
        <v>138</v>
      </c>
    </row>
    <row r="11" spans="1:13" s="13" customFormat="1" ht="45.75" customHeight="1">
      <c r="A11" s="8">
        <v>2</v>
      </c>
      <c r="B11" s="30">
        <v>6</v>
      </c>
      <c r="C11" s="29"/>
      <c r="D11" s="391">
        <v>0.4583333333333333</v>
      </c>
      <c r="E11" s="263" t="s">
        <v>363</v>
      </c>
      <c r="F11" s="30"/>
      <c r="G11" s="29"/>
      <c r="H11" s="392" t="s">
        <v>394</v>
      </c>
      <c r="I11" s="393" t="s">
        <v>172</v>
      </c>
      <c r="J11" s="415" t="s">
        <v>427</v>
      </c>
      <c r="K11" s="242" t="s">
        <v>360</v>
      </c>
      <c r="L11" s="132"/>
      <c r="M11" s="492">
        <v>138</v>
      </c>
    </row>
    <row r="12" spans="1:13" s="13" customFormat="1" ht="45.75" customHeight="1">
      <c r="A12" s="9">
        <v>3</v>
      </c>
      <c r="B12" s="30">
        <v>24</v>
      </c>
      <c r="C12" s="29"/>
      <c r="D12" s="391">
        <v>0.69375</v>
      </c>
      <c r="E12" s="263" t="s">
        <v>379</v>
      </c>
      <c r="F12" s="30"/>
      <c r="G12" s="29"/>
      <c r="H12" s="263" t="s">
        <v>428</v>
      </c>
      <c r="I12" s="416" t="s">
        <v>426</v>
      </c>
      <c r="J12" s="415" t="s">
        <v>425</v>
      </c>
      <c r="K12" s="242" t="s">
        <v>333</v>
      </c>
      <c r="L12" s="132"/>
      <c r="M12" s="492">
        <v>138</v>
      </c>
    </row>
    <row r="13" spans="1:13" s="13" customFormat="1" ht="45.75" customHeight="1">
      <c r="A13" s="8">
        <v>4</v>
      </c>
      <c r="B13" s="30">
        <v>11</v>
      </c>
      <c r="C13" s="29"/>
      <c r="D13" s="391">
        <v>0.538194444444444</v>
      </c>
      <c r="E13" s="263" t="s">
        <v>408</v>
      </c>
      <c r="F13" s="30"/>
      <c r="G13" s="29"/>
      <c r="H13" s="398" t="s">
        <v>398</v>
      </c>
      <c r="I13" s="393" t="s">
        <v>156</v>
      </c>
      <c r="J13" s="30" t="s">
        <v>333</v>
      </c>
      <c r="K13" s="242" t="s">
        <v>333</v>
      </c>
      <c r="L13" s="132"/>
      <c r="M13" s="492">
        <v>113</v>
      </c>
    </row>
    <row r="14" spans="1:13" s="13" customFormat="1" ht="45.75" customHeight="1">
      <c r="A14" s="9">
        <v>5</v>
      </c>
      <c r="B14" s="30">
        <v>1</v>
      </c>
      <c r="C14" s="29"/>
      <c r="D14" s="391">
        <v>0.5243055555555556</v>
      </c>
      <c r="E14" s="263" t="s">
        <v>376</v>
      </c>
      <c r="F14" s="30"/>
      <c r="G14" s="29"/>
      <c r="H14" s="263" t="s">
        <v>409</v>
      </c>
      <c r="I14" s="416" t="s">
        <v>77</v>
      </c>
      <c r="J14" s="415" t="s">
        <v>411</v>
      </c>
      <c r="K14" s="242" t="s">
        <v>368</v>
      </c>
      <c r="L14" s="132"/>
      <c r="M14" s="492">
        <v>125</v>
      </c>
    </row>
    <row r="15" spans="1:13" s="13" customFormat="1" ht="45.75" customHeight="1">
      <c r="A15" s="8">
        <v>6</v>
      </c>
      <c r="B15" s="30">
        <v>10</v>
      </c>
      <c r="C15" s="29"/>
      <c r="D15" s="391">
        <v>0.5833333333333334</v>
      </c>
      <c r="E15" s="262" t="s">
        <v>392</v>
      </c>
      <c r="F15" s="30"/>
      <c r="G15" s="29"/>
      <c r="H15" s="398" t="s">
        <v>421</v>
      </c>
      <c r="I15" s="393" t="s">
        <v>420</v>
      </c>
      <c r="J15" s="415" t="s">
        <v>419</v>
      </c>
      <c r="K15" s="242" t="s">
        <v>335</v>
      </c>
      <c r="L15" s="132"/>
      <c r="M15" s="492">
        <v>125</v>
      </c>
    </row>
    <row r="16" spans="1:13" s="13" customFormat="1" ht="45.75" customHeight="1">
      <c r="A16" s="9">
        <v>7</v>
      </c>
      <c r="B16" s="30">
        <v>8</v>
      </c>
      <c r="C16" s="29"/>
      <c r="D16" s="391">
        <v>0.506944444444444</v>
      </c>
      <c r="E16" s="263" t="s">
        <v>379</v>
      </c>
      <c r="F16" s="30"/>
      <c r="G16" s="29"/>
      <c r="H16" s="398" t="s">
        <v>398</v>
      </c>
      <c r="I16" s="393" t="s">
        <v>156</v>
      </c>
      <c r="J16" s="30" t="s">
        <v>333</v>
      </c>
      <c r="K16" s="242" t="s">
        <v>333</v>
      </c>
      <c r="L16" s="132"/>
      <c r="M16" s="492">
        <v>113</v>
      </c>
    </row>
    <row r="17" spans="1:13" s="13" customFormat="1" ht="45.75" customHeight="1">
      <c r="A17" s="8">
        <v>8</v>
      </c>
      <c r="B17" s="30">
        <v>4</v>
      </c>
      <c r="C17" s="29"/>
      <c r="D17" s="391">
        <v>0.548611111111111</v>
      </c>
      <c r="E17" s="262" t="s">
        <v>371</v>
      </c>
      <c r="F17" s="30"/>
      <c r="G17" s="29"/>
      <c r="H17" s="263" t="s">
        <v>409</v>
      </c>
      <c r="I17" s="416" t="s">
        <v>77</v>
      </c>
      <c r="J17" s="415" t="s">
        <v>411</v>
      </c>
      <c r="K17" s="242" t="s">
        <v>368</v>
      </c>
      <c r="L17" s="132"/>
      <c r="M17" s="492">
        <v>125</v>
      </c>
    </row>
    <row r="18" spans="1:13" s="13" customFormat="1" ht="45.75" customHeight="1">
      <c r="A18" s="9">
        <v>9</v>
      </c>
      <c r="B18" s="30">
        <v>12</v>
      </c>
      <c r="C18" s="29"/>
      <c r="D18" s="391">
        <v>0.607638888888889</v>
      </c>
      <c r="E18" s="263" t="s">
        <v>383</v>
      </c>
      <c r="F18" s="30"/>
      <c r="G18" s="29"/>
      <c r="H18" s="398" t="s">
        <v>421</v>
      </c>
      <c r="I18" s="393" t="s">
        <v>420</v>
      </c>
      <c r="J18" s="415" t="s">
        <v>419</v>
      </c>
      <c r="K18" s="242" t="s">
        <v>335</v>
      </c>
      <c r="L18" s="132"/>
      <c r="M18" s="492">
        <v>125</v>
      </c>
    </row>
    <row r="19" spans="1:13" s="13" customFormat="1" ht="45.75" customHeight="1">
      <c r="A19" s="8">
        <v>10</v>
      </c>
      <c r="B19" s="30">
        <v>2</v>
      </c>
      <c r="C19" s="29"/>
      <c r="D19" s="391">
        <v>0.6319444444444444</v>
      </c>
      <c r="E19" s="263" t="s">
        <v>367</v>
      </c>
      <c r="F19" s="30"/>
      <c r="G19" s="29"/>
      <c r="H19" s="398" t="s">
        <v>399</v>
      </c>
      <c r="I19" s="396" t="s">
        <v>90</v>
      </c>
      <c r="J19" s="415" t="s">
        <v>411</v>
      </c>
      <c r="K19" s="242" t="s">
        <v>368</v>
      </c>
      <c r="L19" s="132"/>
      <c r="M19" s="492">
        <v>138</v>
      </c>
    </row>
    <row r="20" spans="1:13" s="13" customFormat="1" ht="45.75" customHeight="1">
      <c r="A20" s="9">
        <v>11</v>
      </c>
      <c r="B20" s="30">
        <v>29</v>
      </c>
      <c r="C20" s="29"/>
      <c r="D20" s="391">
        <v>0.513888888888889</v>
      </c>
      <c r="E20" s="263" t="s">
        <v>362</v>
      </c>
      <c r="F20" s="30"/>
      <c r="G20" s="29"/>
      <c r="H20" s="398" t="s">
        <v>406</v>
      </c>
      <c r="I20" s="393" t="s">
        <v>42</v>
      </c>
      <c r="J20" s="30" t="s">
        <v>434</v>
      </c>
      <c r="K20" s="242" t="s">
        <v>360</v>
      </c>
      <c r="L20" s="132"/>
      <c r="M20" s="492">
        <v>138</v>
      </c>
    </row>
    <row r="21" spans="1:13" s="13" customFormat="1" ht="45.75" customHeight="1">
      <c r="A21" s="8">
        <v>12</v>
      </c>
      <c r="B21" s="30">
        <v>21</v>
      </c>
      <c r="C21" s="29"/>
      <c r="D21" s="391">
        <v>0.6805555555555555</v>
      </c>
      <c r="E21" s="263" t="s">
        <v>384</v>
      </c>
      <c r="F21" s="30"/>
      <c r="G21" s="29"/>
      <c r="H21" s="392" t="s">
        <v>423</v>
      </c>
      <c r="I21" s="393" t="s">
        <v>48</v>
      </c>
      <c r="J21" s="415" t="s">
        <v>424</v>
      </c>
      <c r="K21" s="242" t="s">
        <v>335</v>
      </c>
      <c r="L21" s="132"/>
      <c r="M21" s="492">
        <v>125</v>
      </c>
    </row>
    <row r="22" spans="1:13" s="13" customFormat="1" ht="45.75" customHeight="1">
      <c r="A22" s="9">
        <v>13</v>
      </c>
      <c r="B22" s="30">
        <v>9</v>
      </c>
      <c r="C22" s="29"/>
      <c r="D22" s="391">
        <v>0.53125</v>
      </c>
      <c r="E22" s="262" t="s">
        <v>374</v>
      </c>
      <c r="F22" s="30"/>
      <c r="G22" s="29"/>
      <c r="H22" s="397" t="s">
        <v>396</v>
      </c>
      <c r="I22" s="396" t="s">
        <v>110</v>
      </c>
      <c r="J22" s="415" t="s">
        <v>425</v>
      </c>
      <c r="K22" s="242" t="s">
        <v>333</v>
      </c>
      <c r="L22" s="132"/>
      <c r="M22" s="492">
        <v>125</v>
      </c>
    </row>
    <row r="23" spans="1:13" s="13" customFormat="1" ht="45.75" customHeight="1">
      <c r="A23" s="8">
        <v>14</v>
      </c>
      <c r="B23" s="30">
        <v>22</v>
      </c>
      <c r="C23" s="29"/>
      <c r="D23" s="391">
        <v>0.6979166666666666</v>
      </c>
      <c r="E23" s="262" t="s">
        <v>357</v>
      </c>
      <c r="F23" s="30"/>
      <c r="G23" s="29"/>
      <c r="H23" s="263" t="s">
        <v>422</v>
      </c>
      <c r="I23" s="416" t="s">
        <v>418</v>
      </c>
      <c r="J23" s="415" t="s">
        <v>419</v>
      </c>
      <c r="K23" s="242" t="s">
        <v>335</v>
      </c>
      <c r="L23" s="132"/>
      <c r="M23" s="492">
        <v>125</v>
      </c>
    </row>
    <row r="24" spans="1:13" s="13" customFormat="1" ht="45.75" customHeight="1">
      <c r="A24" s="9">
        <v>15</v>
      </c>
      <c r="B24" s="30">
        <v>19</v>
      </c>
      <c r="C24" s="29"/>
      <c r="D24" s="391">
        <v>0.5</v>
      </c>
      <c r="E24" s="262" t="s">
        <v>375</v>
      </c>
      <c r="F24" s="30"/>
      <c r="G24" s="29"/>
      <c r="H24" s="397" t="s">
        <v>396</v>
      </c>
      <c r="I24" s="396" t="s">
        <v>110</v>
      </c>
      <c r="J24" s="415" t="s">
        <v>425</v>
      </c>
      <c r="K24" s="242" t="s">
        <v>333</v>
      </c>
      <c r="L24" s="132"/>
      <c r="M24" s="492">
        <v>125</v>
      </c>
    </row>
    <row r="25" spans="1:13" s="13" customFormat="1" ht="45.75" customHeight="1">
      <c r="A25" s="8">
        <v>16</v>
      </c>
      <c r="B25" s="30">
        <v>27</v>
      </c>
      <c r="C25" s="29"/>
      <c r="D25" s="391">
        <v>0.7152777777777778</v>
      </c>
      <c r="E25" s="263" t="s">
        <v>391</v>
      </c>
      <c r="F25" s="30"/>
      <c r="G25" s="29"/>
      <c r="H25" s="263" t="s">
        <v>422</v>
      </c>
      <c r="I25" s="416" t="s">
        <v>418</v>
      </c>
      <c r="J25" s="415" t="s">
        <v>419</v>
      </c>
      <c r="K25" s="242" t="s">
        <v>335</v>
      </c>
      <c r="L25" s="132"/>
      <c r="M25" s="492">
        <v>125</v>
      </c>
    </row>
    <row r="26" spans="1:13" s="13" customFormat="1" ht="45.75" customHeight="1">
      <c r="A26" s="9">
        <v>17</v>
      </c>
      <c r="B26" s="30">
        <v>14</v>
      </c>
      <c r="C26" s="29"/>
      <c r="D26" s="391">
        <v>0.46875</v>
      </c>
      <c r="E26" s="263" t="s">
        <v>356</v>
      </c>
      <c r="F26" s="30"/>
      <c r="G26" s="29"/>
      <c r="H26" s="398" t="s">
        <v>402</v>
      </c>
      <c r="I26" s="393" t="s">
        <v>68</v>
      </c>
      <c r="J26" s="30" t="s">
        <v>333</v>
      </c>
      <c r="K26" s="242" t="s">
        <v>333</v>
      </c>
      <c r="L26" s="132"/>
      <c r="M26" s="492">
        <v>138</v>
      </c>
    </row>
    <row r="27" spans="1:13" s="13" customFormat="1" ht="45.75" customHeight="1">
      <c r="A27" s="8">
        <v>18</v>
      </c>
      <c r="B27" s="30">
        <v>18</v>
      </c>
      <c r="C27" s="29"/>
      <c r="D27" s="391">
        <v>0.660416666666667</v>
      </c>
      <c r="E27" s="263" t="s">
        <v>388</v>
      </c>
      <c r="F27" s="30"/>
      <c r="G27" s="29"/>
      <c r="H27" s="263" t="s">
        <v>389</v>
      </c>
      <c r="I27" s="30"/>
      <c r="J27" s="30"/>
      <c r="K27" s="242" t="s">
        <v>390</v>
      </c>
      <c r="L27" s="132"/>
      <c r="M27" s="492">
        <v>138</v>
      </c>
    </row>
    <row r="28" spans="1:13" s="13" customFormat="1" ht="45.75" customHeight="1">
      <c r="A28" s="9">
        <v>19</v>
      </c>
      <c r="B28" s="30">
        <v>16</v>
      </c>
      <c r="C28" s="29"/>
      <c r="D28" s="391">
        <v>0.6493055555555556</v>
      </c>
      <c r="E28" s="263" t="s">
        <v>386</v>
      </c>
      <c r="F28" s="30"/>
      <c r="G28" s="29"/>
      <c r="H28" s="398" t="s">
        <v>402</v>
      </c>
      <c r="I28" s="393" t="s">
        <v>68</v>
      </c>
      <c r="J28" s="30" t="s">
        <v>333</v>
      </c>
      <c r="K28" s="242" t="s">
        <v>333</v>
      </c>
      <c r="L28" s="132"/>
      <c r="M28" s="492">
        <v>138</v>
      </c>
    </row>
    <row r="29" spans="1:13" s="13" customFormat="1" ht="45.75" customHeight="1">
      <c r="A29" s="8">
        <v>20</v>
      </c>
      <c r="B29" s="30">
        <v>13</v>
      </c>
      <c r="C29" s="29"/>
      <c r="D29" s="391">
        <v>0.6875</v>
      </c>
      <c r="E29" s="262" t="s">
        <v>364</v>
      </c>
      <c r="F29" s="30"/>
      <c r="G29" s="29"/>
      <c r="H29" s="392" t="s">
        <v>401</v>
      </c>
      <c r="I29" s="393" t="s">
        <v>161</v>
      </c>
      <c r="J29" s="415" t="s">
        <v>427</v>
      </c>
      <c r="K29" s="242" t="s">
        <v>360</v>
      </c>
      <c r="L29" s="132"/>
      <c r="M29" s="492">
        <v>138</v>
      </c>
    </row>
    <row r="30" spans="1:13" s="13" customFormat="1" ht="45.75" customHeight="1">
      <c r="A30" s="9">
        <v>21</v>
      </c>
      <c r="B30" s="30">
        <v>17</v>
      </c>
      <c r="C30" s="29"/>
      <c r="D30" s="391">
        <v>0.4930555555555556</v>
      </c>
      <c r="E30" s="262" t="s">
        <v>357</v>
      </c>
      <c r="F30" s="30"/>
      <c r="G30" s="29"/>
      <c r="H30" s="392" t="s">
        <v>404</v>
      </c>
      <c r="I30" s="393" t="s">
        <v>176</v>
      </c>
      <c r="J30" s="415" t="s">
        <v>419</v>
      </c>
      <c r="K30" s="242" t="s">
        <v>358</v>
      </c>
      <c r="L30" s="132"/>
      <c r="M30" s="492">
        <v>138</v>
      </c>
    </row>
    <row r="31" spans="1:13" s="13" customFormat="1" ht="45.75" customHeight="1">
      <c r="A31" s="8">
        <v>22</v>
      </c>
      <c r="B31" s="30">
        <v>7</v>
      </c>
      <c r="C31" s="29"/>
      <c r="D31" s="391">
        <v>0.4756944444444444</v>
      </c>
      <c r="E31" s="263" t="s">
        <v>336</v>
      </c>
      <c r="F31" s="30"/>
      <c r="G31" s="29"/>
      <c r="H31" s="392" t="s">
        <v>395</v>
      </c>
      <c r="I31" s="396" t="s">
        <v>114</v>
      </c>
      <c r="J31" s="415" t="s">
        <v>414</v>
      </c>
      <c r="K31" s="242" t="s">
        <v>337</v>
      </c>
      <c r="L31" s="132"/>
      <c r="M31" s="492">
        <v>138</v>
      </c>
    </row>
    <row r="32" spans="1:13" s="13" customFormat="1" ht="45.75" customHeight="1">
      <c r="A32" s="9">
        <v>23</v>
      </c>
      <c r="B32" s="30">
        <v>5</v>
      </c>
      <c r="C32" s="29"/>
      <c r="D32" s="391">
        <v>0.65625</v>
      </c>
      <c r="E32" s="263" t="s">
        <v>370</v>
      </c>
      <c r="F32" s="30"/>
      <c r="G32" s="29"/>
      <c r="H32" s="398" t="s">
        <v>399</v>
      </c>
      <c r="I32" s="396" t="s">
        <v>90</v>
      </c>
      <c r="J32" s="415" t="s">
        <v>411</v>
      </c>
      <c r="K32" s="242" t="s">
        <v>368</v>
      </c>
      <c r="L32" s="132"/>
      <c r="M32" s="492">
        <v>138</v>
      </c>
    </row>
    <row r="33" spans="1:13" s="13" customFormat="1" ht="45.75" customHeight="1">
      <c r="A33" s="8">
        <v>24</v>
      </c>
      <c r="B33" s="30">
        <v>23</v>
      </c>
      <c r="C33" s="29"/>
      <c r="D33" s="391">
        <v>0.6145833333333334</v>
      </c>
      <c r="E33" s="263" t="s">
        <v>382</v>
      </c>
      <c r="F33" s="30"/>
      <c r="G33" s="29"/>
      <c r="H33" s="398" t="s">
        <v>397</v>
      </c>
      <c r="I33" s="393" t="s">
        <v>57</v>
      </c>
      <c r="J33" s="30" t="s">
        <v>333</v>
      </c>
      <c r="K33" s="242" t="s">
        <v>333</v>
      </c>
      <c r="L33" s="132"/>
      <c r="M33" s="492">
        <v>113</v>
      </c>
    </row>
    <row r="34" spans="1:13" s="13" customFormat="1" ht="45.75" customHeight="1">
      <c r="A34" s="9">
        <v>25</v>
      </c>
      <c r="B34" s="30">
        <v>25</v>
      </c>
      <c r="C34" s="29"/>
      <c r="D34" s="391">
        <v>0.638888888888889</v>
      </c>
      <c r="E34" s="263" t="s">
        <v>381</v>
      </c>
      <c r="F34" s="30"/>
      <c r="G34" s="29"/>
      <c r="H34" s="398" t="s">
        <v>397</v>
      </c>
      <c r="I34" s="393" t="s">
        <v>57</v>
      </c>
      <c r="J34" s="30" t="s">
        <v>333</v>
      </c>
      <c r="K34" s="242" t="s">
        <v>333</v>
      </c>
      <c r="L34" s="132"/>
      <c r="M34" s="492">
        <v>113</v>
      </c>
    </row>
    <row r="35" spans="1:13" s="13" customFormat="1" ht="45.75" customHeight="1">
      <c r="A35" s="8">
        <v>26</v>
      </c>
      <c r="B35" s="30">
        <v>3</v>
      </c>
      <c r="C35" s="29"/>
      <c r="D35" s="391">
        <v>0.482638888888889</v>
      </c>
      <c r="E35" s="263" t="s">
        <v>378</v>
      </c>
      <c r="F35" s="30"/>
      <c r="G35" s="29"/>
      <c r="H35" s="263" t="s">
        <v>410</v>
      </c>
      <c r="I35" s="415"/>
      <c r="J35" s="415" t="s">
        <v>412</v>
      </c>
      <c r="K35" s="242" t="s">
        <v>368</v>
      </c>
      <c r="L35" s="132"/>
      <c r="M35" s="492">
        <v>157</v>
      </c>
    </row>
    <row r="36" spans="1:13" s="13" customFormat="1" ht="45.75" customHeight="1">
      <c r="A36" s="9">
        <v>27</v>
      </c>
      <c r="B36" s="30">
        <v>20</v>
      </c>
      <c r="C36" s="29"/>
      <c r="D36" s="391">
        <v>0.597222222222222</v>
      </c>
      <c r="E36" s="263" t="s">
        <v>359</v>
      </c>
      <c r="F36" s="30"/>
      <c r="G36" s="29"/>
      <c r="H36" s="392" t="s">
        <v>429</v>
      </c>
      <c r="I36" s="396" t="s">
        <v>180</v>
      </c>
      <c r="J36" s="415" t="s">
        <v>427</v>
      </c>
      <c r="K36" s="242" t="s">
        <v>360</v>
      </c>
      <c r="L36" s="132"/>
      <c r="M36" s="492">
        <v>138</v>
      </c>
    </row>
    <row r="37" spans="1:13" s="13" customFormat="1" ht="45.75" customHeight="1">
      <c r="A37" s="8">
        <v>28</v>
      </c>
      <c r="B37" s="30">
        <v>15</v>
      </c>
      <c r="C37" s="29"/>
      <c r="D37" s="391">
        <v>0.6493055555555556</v>
      </c>
      <c r="E37" s="263" t="s">
        <v>354</v>
      </c>
      <c r="F37" s="30"/>
      <c r="G37" s="29"/>
      <c r="H37" s="398" t="s">
        <v>403</v>
      </c>
      <c r="I37" s="393" t="s">
        <v>130</v>
      </c>
      <c r="J37" s="415" t="s">
        <v>103</v>
      </c>
      <c r="K37" s="242" t="s">
        <v>355</v>
      </c>
      <c r="L37" s="486"/>
      <c r="M37" s="492">
        <v>138</v>
      </c>
    </row>
    <row r="38" spans="1:13" s="13" customFormat="1" ht="45.75" customHeight="1">
      <c r="A38" s="9">
        <v>29</v>
      </c>
      <c r="B38" s="30">
        <v>28</v>
      </c>
      <c r="C38" s="29"/>
      <c r="D38" s="391">
        <v>0.5902777777777778</v>
      </c>
      <c r="E38" s="263" t="s">
        <v>351</v>
      </c>
      <c r="F38" s="30"/>
      <c r="G38" s="29"/>
      <c r="H38" s="398" t="s">
        <v>405</v>
      </c>
      <c r="I38" s="393" t="s">
        <v>107</v>
      </c>
      <c r="J38" s="415" t="s">
        <v>415</v>
      </c>
      <c r="K38" s="242" t="s">
        <v>352</v>
      </c>
      <c r="L38" s="486"/>
      <c r="M38" s="492">
        <v>138</v>
      </c>
    </row>
    <row r="39" spans="1:13" s="13" customFormat="1" ht="12" customHeight="1">
      <c r="A39" s="41"/>
      <c r="B39" s="255"/>
      <c r="C39" s="252"/>
      <c r="D39" s="477"/>
      <c r="E39" s="275"/>
      <c r="F39" s="255"/>
      <c r="G39" s="252"/>
      <c r="H39" s="487"/>
      <c r="I39" s="478"/>
      <c r="J39" s="418"/>
      <c r="K39" s="276"/>
      <c r="L39" s="358"/>
      <c r="M39" s="488"/>
    </row>
    <row r="40" spans="1:13" s="358" customFormat="1" ht="39" customHeight="1">
      <c r="A40" s="41"/>
      <c r="B40" s="41"/>
      <c r="C40" s="152"/>
      <c r="D40" s="348"/>
      <c r="E40" s="67" t="s">
        <v>18</v>
      </c>
      <c r="F40" s="490"/>
      <c r="G40" s="484"/>
      <c r="H40" s="485"/>
      <c r="I40" s="490"/>
      <c r="J40" s="484"/>
      <c r="K40" s="534" t="s">
        <v>436</v>
      </c>
      <c r="L40" s="534"/>
      <c r="M40" s="534"/>
    </row>
    <row r="41" spans="1:13" s="358" customFormat="1" ht="12" customHeight="1">
      <c r="A41" s="41"/>
      <c r="B41" s="41"/>
      <c r="C41" s="152"/>
      <c r="D41" s="348"/>
      <c r="E41" s="67"/>
      <c r="F41" s="490"/>
      <c r="G41" s="484"/>
      <c r="H41" s="485"/>
      <c r="I41" s="490"/>
      <c r="J41" s="484"/>
      <c r="K41" s="491"/>
      <c r="L41" s="301"/>
      <c r="M41" s="430"/>
    </row>
    <row r="42" spans="1:13" s="358" customFormat="1" ht="39" customHeight="1">
      <c r="A42" s="41"/>
      <c r="B42" s="41"/>
      <c r="C42" s="152"/>
      <c r="D42" s="348"/>
      <c r="E42" s="67" t="s">
        <v>32</v>
      </c>
      <c r="F42" s="490"/>
      <c r="G42" s="484"/>
      <c r="H42" s="485"/>
      <c r="I42" s="490"/>
      <c r="J42" s="484"/>
      <c r="K42" s="484" t="s">
        <v>338</v>
      </c>
      <c r="L42" s="489"/>
      <c r="M42" s="489"/>
    </row>
  </sheetData>
  <sheetProtection/>
  <mergeCells count="19">
    <mergeCell ref="K40:M40"/>
    <mergeCell ref="L8:L9"/>
    <mergeCell ref="K8:K9"/>
    <mergeCell ref="J8:J9"/>
    <mergeCell ref="B8:B9"/>
    <mergeCell ref="A4:M4"/>
    <mergeCell ref="M8:M9"/>
    <mergeCell ref="A8:A9"/>
    <mergeCell ref="I8:I9"/>
    <mergeCell ref="A1:M1"/>
    <mergeCell ref="A2:M2"/>
    <mergeCell ref="A3:M3"/>
    <mergeCell ref="D8:D9"/>
    <mergeCell ref="F8:F9"/>
    <mergeCell ref="A5:M5"/>
    <mergeCell ref="H8:H9"/>
    <mergeCell ref="C8:C9"/>
    <mergeCell ref="G8:G9"/>
    <mergeCell ref="E8:E9"/>
  </mergeCells>
  <printOptions horizontalCentered="1"/>
  <pageMargins left="0" right="0" top="0.3" bottom="0.15748031496062992" header="0.31496062992125984" footer="0.11811023622047245"/>
  <pageSetup fitToHeight="1" fitToWidth="1"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70" zoomScaleSheetLayoutView="70" zoomScalePageLayoutView="53" workbookViewId="0" topLeftCell="A3">
      <selection activeCell="T31" sqref="T31"/>
    </sheetView>
  </sheetViews>
  <sheetFormatPr defaultColWidth="9.140625" defaultRowHeight="15"/>
  <cols>
    <col min="1" max="1" width="4.7109375" style="411" customWidth="1"/>
    <col min="2" max="4" width="7.421875" style="21" hidden="1" customWidth="1"/>
    <col min="5" max="5" width="21.140625" style="21" hidden="1" customWidth="1"/>
    <col min="6" max="6" width="11.140625" style="21" hidden="1" customWidth="1"/>
    <col min="7" max="7" width="6.421875" style="21" hidden="1" customWidth="1"/>
    <col min="8" max="8" width="45.421875" style="21" customWidth="1"/>
    <col min="9" max="9" width="13.57421875" style="419" customWidth="1"/>
    <col min="10" max="10" width="21.421875" style="419" customWidth="1"/>
    <col min="11" max="11" width="28.140625" style="21" customWidth="1"/>
    <col min="12" max="12" width="26.00390625" style="21" customWidth="1"/>
    <col min="13" max="14" width="9.140625" style="21" hidden="1" customWidth="1"/>
    <col min="15" max="15" width="19.421875" style="21" hidden="1" customWidth="1"/>
    <col min="16" max="16384" width="9.140625" style="21" customWidth="1"/>
  </cols>
  <sheetData>
    <row r="1" spans="1:15" ht="0.75" customHeight="1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10"/>
      <c r="N1" s="10"/>
      <c r="O1" s="10"/>
    </row>
    <row r="2" spans="1:15" ht="79.5" customHeight="1" hidden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10"/>
      <c r="N2" s="10"/>
      <c r="O2" s="10"/>
    </row>
    <row r="3" spans="1:15" s="159" customFormat="1" ht="23.25" customHeight="1">
      <c r="A3" s="510" t="s">
        <v>201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</row>
    <row r="4" spans="1:15" s="159" customFormat="1" ht="23.25" customHeight="1">
      <c r="A4" s="511" t="s">
        <v>349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1:15" ht="29.25" customHeight="1">
      <c r="A5" s="505" t="s">
        <v>407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</row>
    <row r="6" spans="1:15" ht="15" customHeight="1">
      <c r="A6" s="50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1:15" s="402" customFormat="1" ht="23.25" customHeight="1">
      <c r="A7" s="512" t="s">
        <v>40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</row>
    <row r="8" spans="1:15" ht="16.5" customHeight="1">
      <c r="A8" s="408" t="s">
        <v>350</v>
      </c>
      <c r="B8" s="14"/>
      <c r="C8" s="14"/>
      <c r="D8" s="14"/>
      <c r="E8" s="15"/>
      <c r="F8" s="15"/>
      <c r="G8" s="15"/>
      <c r="H8" s="16"/>
      <c r="I8" s="414"/>
      <c r="J8" s="420"/>
      <c r="K8" s="19"/>
      <c r="L8" s="77" t="s">
        <v>438</v>
      </c>
      <c r="M8" s="77"/>
      <c r="N8" s="77"/>
      <c r="O8" s="77"/>
    </row>
    <row r="9" spans="1:15" ht="59.25" customHeight="1">
      <c r="A9" s="412" t="s">
        <v>0</v>
      </c>
      <c r="B9" s="29" t="s">
        <v>24</v>
      </c>
      <c r="C9" s="29" t="s">
        <v>1</v>
      </c>
      <c r="D9" s="29"/>
      <c r="E9" s="30" t="s">
        <v>9</v>
      </c>
      <c r="F9" s="30" t="s">
        <v>2</v>
      </c>
      <c r="G9" s="29" t="s">
        <v>3</v>
      </c>
      <c r="H9" s="30" t="s">
        <v>41</v>
      </c>
      <c r="I9" s="415" t="s">
        <v>2</v>
      </c>
      <c r="J9" s="415" t="s">
        <v>4</v>
      </c>
      <c r="K9" s="30" t="s">
        <v>5</v>
      </c>
      <c r="L9" s="30" t="s">
        <v>6</v>
      </c>
      <c r="M9" s="30" t="s">
        <v>1</v>
      </c>
      <c r="N9" s="30" t="s">
        <v>24</v>
      </c>
      <c r="O9" s="31" t="s">
        <v>21</v>
      </c>
    </row>
    <row r="10" spans="1:15" s="52" customFormat="1" ht="41.25" customHeight="1">
      <c r="A10" s="412">
        <v>1</v>
      </c>
      <c r="B10" s="29"/>
      <c r="C10" s="29"/>
      <c r="D10" s="29"/>
      <c r="E10" s="263" t="s">
        <v>376</v>
      </c>
      <c r="F10" s="30"/>
      <c r="G10" s="29"/>
      <c r="H10" s="263" t="s">
        <v>409</v>
      </c>
      <c r="I10" s="416" t="s">
        <v>77</v>
      </c>
      <c r="J10" s="415" t="s">
        <v>411</v>
      </c>
      <c r="K10" s="242" t="s">
        <v>368</v>
      </c>
      <c r="L10" s="30" t="s">
        <v>132</v>
      </c>
      <c r="M10" s="30"/>
      <c r="N10" s="30"/>
      <c r="O10" s="395" t="s">
        <v>393</v>
      </c>
    </row>
    <row r="11" spans="1:15" s="52" customFormat="1" ht="41.25" customHeight="1">
      <c r="A11" s="412">
        <v>2</v>
      </c>
      <c r="B11" s="29"/>
      <c r="C11" s="29"/>
      <c r="D11" s="29"/>
      <c r="E11" s="263" t="s">
        <v>367</v>
      </c>
      <c r="F11" s="30"/>
      <c r="G11" s="29"/>
      <c r="H11" s="398" t="s">
        <v>399</v>
      </c>
      <c r="I11" s="396" t="s">
        <v>90</v>
      </c>
      <c r="J11" s="415" t="s">
        <v>411</v>
      </c>
      <c r="K11" s="242" t="s">
        <v>368</v>
      </c>
      <c r="L11" s="30" t="s">
        <v>132</v>
      </c>
      <c r="M11" s="30"/>
      <c r="N11" s="30"/>
      <c r="O11" s="395" t="s">
        <v>369</v>
      </c>
    </row>
    <row r="12" spans="1:15" s="52" customFormat="1" ht="41.25" customHeight="1">
      <c r="A12" s="412">
        <v>3</v>
      </c>
      <c r="B12" s="29"/>
      <c r="C12" s="29"/>
      <c r="D12" s="29"/>
      <c r="E12" s="263" t="s">
        <v>378</v>
      </c>
      <c r="F12" s="30"/>
      <c r="G12" s="29"/>
      <c r="H12" s="263" t="s">
        <v>410</v>
      </c>
      <c r="I12" s="415"/>
      <c r="J12" s="415" t="s">
        <v>412</v>
      </c>
      <c r="K12" s="242" t="s">
        <v>368</v>
      </c>
      <c r="L12" s="30" t="s">
        <v>132</v>
      </c>
      <c r="M12" s="30"/>
      <c r="N12" s="30"/>
      <c r="O12" s="395" t="s">
        <v>377</v>
      </c>
    </row>
    <row r="13" spans="1:15" s="52" customFormat="1" ht="41.25" customHeight="1" hidden="1">
      <c r="A13" s="412">
        <v>4</v>
      </c>
      <c r="B13" s="29"/>
      <c r="C13" s="29"/>
      <c r="D13" s="29"/>
      <c r="E13" s="262" t="s">
        <v>371</v>
      </c>
      <c r="F13" s="30"/>
      <c r="G13" s="29"/>
      <c r="H13" s="263" t="s">
        <v>372</v>
      </c>
      <c r="I13" s="415"/>
      <c r="J13" s="415"/>
      <c r="K13" s="242" t="s">
        <v>368</v>
      </c>
      <c r="L13" s="30" t="s">
        <v>132</v>
      </c>
      <c r="M13" s="30"/>
      <c r="N13" s="30"/>
      <c r="O13" s="395" t="s">
        <v>369</v>
      </c>
    </row>
    <row r="14" spans="1:15" s="52" customFormat="1" ht="41.25" customHeight="1" hidden="1">
      <c r="A14" s="412">
        <v>5</v>
      </c>
      <c r="B14" s="29"/>
      <c r="C14" s="29"/>
      <c r="D14" s="29"/>
      <c r="E14" s="263" t="s">
        <v>370</v>
      </c>
      <c r="F14" s="30"/>
      <c r="G14" s="29"/>
      <c r="H14" s="398" t="s">
        <v>399</v>
      </c>
      <c r="I14" s="396" t="s">
        <v>90</v>
      </c>
      <c r="J14" s="415"/>
      <c r="K14" s="242" t="s">
        <v>368</v>
      </c>
      <c r="L14" s="30" t="s">
        <v>132</v>
      </c>
      <c r="M14" s="30"/>
      <c r="N14" s="30"/>
      <c r="O14" s="395" t="s">
        <v>369</v>
      </c>
    </row>
    <row r="15" spans="1:15" s="52" customFormat="1" ht="41.25" customHeight="1">
      <c r="A15" s="412">
        <v>4</v>
      </c>
      <c r="B15" s="29"/>
      <c r="C15" s="29"/>
      <c r="D15" s="29"/>
      <c r="E15" s="263" t="s">
        <v>336</v>
      </c>
      <c r="F15" s="30"/>
      <c r="G15" s="29"/>
      <c r="H15" s="392" t="s">
        <v>395</v>
      </c>
      <c r="I15" s="396" t="s">
        <v>114</v>
      </c>
      <c r="J15" s="415" t="s">
        <v>414</v>
      </c>
      <c r="K15" s="242" t="s">
        <v>337</v>
      </c>
      <c r="L15" s="30" t="s">
        <v>132</v>
      </c>
      <c r="M15" s="30"/>
      <c r="N15" s="30"/>
      <c r="O15" s="395" t="s">
        <v>353</v>
      </c>
    </row>
    <row r="16" spans="1:15" s="52" customFormat="1" ht="41.25" customHeight="1">
      <c r="A16" s="412">
        <v>5</v>
      </c>
      <c r="B16" s="29"/>
      <c r="C16" s="29"/>
      <c r="D16" s="29"/>
      <c r="E16" s="263" t="s">
        <v>351</v>
      </c>
      <c r="F16" s="30"/>
      <c r="G16" s="29"/>
      <c r="H16" s="398" t="s">
        <v>405</v>
      </c>
      <c r="I16" s="393" t="s">
        <v>107</v>
      </c>
      <c r="J16" s="415" t="s">
        <v>415</v>
      </c>
      <c r="K16" s="242" t="s">
        <v>352</v>
      </c>
      <c r="L16" s="30" t="s">
        <v>132</v>
      </c>
      <c r="M16" s="30"/>
      <c r="N16" s="30"/>
      <c r="O16" s="395" t="s">
        <v>413</v>
      </c>
    </row>
    <row r="17" spans="1:15" s="52" customFormat="1" ht="41.25" customHeight="1" hidden="1">
      <c r="A17" s="412">
        <v>6</v>
      </c>
      <c r="B17" s="29"/>
      <c r="C17" s="29"/>
      <c r="D17" s="29"/>
      <c r="E17" s="263" t="s">
        <v>351</v>
      </c>
      <c r="F17" s="30"/>
      <c r="G17" s="29"/>
      <c r="H17" s="398" t="s">
        <v>405</v>
      </c>
      <c r="I17" s="393" t="s">
        <v>107</v>
      </c>
      <c r="J17" s="415"/>
      <c r="K17" s="242" t="s">
        <v>352</v>
      </c>
      <c r="L17" s="30" t="s">
        <v>132</v>
      </c>
      <c r="M17" s="30"/>
      <c r="N17" s="30"/>
      <c r="O17" s="395" t="s">
        <v>353</v>
      </c>
    </row>
    <row r="18" spans="1:15" s="52" customFormat="1" ht="41.25" customHeight="1">
      <c r="A18" s="412">
        <v>6</v>
      </c>
      <c r="B18" s="29"/>
      <c r="C18" s="29"/>
      <c r="D18" s="29"/>
      <c r="E18" s="263" t="s">
        <v>354</v>
      </c>
      <c r="F18" s="30"/>
      <c r="G18" s="29"/>
      <c r="H18" s="398" t="s">
        <v>403</v>
      </c>
      <c r="I18" s="393" t="s">
        <v>130</v>
      </c>
      <c r="J18" s="415" t="s">
        <v>103</v>
      </c>
      <c r="K18" s="242" t="s">
        <v>355</v>
      </c>
      <c r="L18" s="30" t="s">
        <v>132</v>
      </c>
      <c r="M18" s="30"/>
      <c r="N18" s="30"/>
      <c r="O18" s="395" t="s">
        <v>353</v>
      </c>
    </row>
    <row r="19" spans="1:15" s="52" customFormat="1" ht="41.25" customHeight="1">
      <c r="A19" s="412">
        <v>7</v>
      </c>
      <c r="B19" s="29"/>
      <c r="C19" s="29"/>
      <c r="D19" s="29"/>
      <c r="E19" s="263" t="s">
        <v>388</v>
      </c>
      <c r="F19" s="30"/>
      <c r="G19" s="29"/>
      <c r="H19" s="263" t="s">
        <v>416</v>
      </c>
      <c r="I19" s="415"/>
      <c r="J19" s="30" t="s">
        <v>417</v>
      </c>
      <c r="K19" s="242" t="s">
        <v>390</v>
      </c>
      <c r="L19" s="30" t="s">
        <v>132</v>
      </c>
      <c r="M19" s="30"/>
      <c r="N19" s="30"/>
      <c r="O19" s="395" t="s">
        <v>387</v>
      </c>
    </row>
    <row r="20" spans="1:15" s="52" customFormat="1" ht="41.25" customHeight="1">
      <c r="A20" s="412">
        <v>8</v>
      </c>
      <c r="B20" s="29"/>
      <c r="C20" s="29"/>
      <c r="D20" s="29"/>
      <c r="E20" s="263" t="s">
        <v>373</v>
      </c>
      <c r="F20" s="30"/>
      <c r="G20" s="29"/>
      <c r="H20" s="263" t="s">
        <v>422</v>
      </c>
      <c r="I20" s="416" t="s">
        <v>418</v>
      </c>
      <c r="J20" s="415" t="s">
        <v>419</v>
      </c>
      <c r="K20" s="242" t="s">
        <v>335</v>
      </c>
      <c r="L20" s="30" t="s">
        <v>132</v>
      </c>
      <c r="M20" s="30"/>
      <c r="N20" s="30"/>
      <c r="O20" s="395" t="s">
        <v>369</v>
      </c>
    </row>
    <row r="21" spans="1:15" s="52" customFormat="1" ht="41.25" customHeight="1">
      <c r="A21" s="412">
        <v>9</v>
      </c>
      <c r="B21" s="29"/>
      <c r="C21" s="29"/>
      <c r="D21" s="29"/>
      <c r="E21" s="262" t="s">
        <v>392</v>
      </c>
      <c r="F21" s="30"/>
      <c r="G21" s="29"/>
      <c r="H21" s="398" t="s">
        <v>421</v>
      </c>
      <c r="I21" s="393" t="s">
        <v>420</v>
      </c>
      <c r="J21" s="415" t="s">
        <v>419</v>
      </c>
      <c r="K21" s="242" t="s">
        <v>335</v>
      </c>
      <c r="L21" s="30" t="s">
        <v>132</v>
      </c>
      <c r="M21" s="30"/>
      <c r="N21" s="30"/>
      <c r="O21" s="395" t="s">
        <v>393</v>
      </c>
    </row>
    <row r="22" spans="1:15" s="52" customFormat="1" ht="41.25" customHeight="1">
      <c r="A22" s="412">
        <v>10</v>
      </c>
      <c r="B22" s="29"/>
      <c r="C22" s="29"/>
      <c r="D22" s="29"/>
      <c r="E22" s="262" t="s">
        <v>357</v>
      </c>
      <c r="F22" s="30"/>
      <c r="G22" s="29"/>
      <c r="H22" s="392" t="s">
        <v>404</v>
      </c>
      <c r="I22" s="393" t="s">
        <v>176</v>
      </c>
      <c r="J22" s="415" t="s">
        <v>419</v>
      </c>
      <c r="K22" s="242" t="s">
        <v>358</v>
      </c>
      <c r="L22" s="30" t="s">
        <v>132</v>
      </c>
      <c r="M22" s="30"/>
      <c r="N22" s="30"/>
      <c r="O22" s="395" t="s">
        <v>353</v>
      </c>
    </row>
    <row r="23" spans="1:15" s="52" customFormat="1" ht="41.25" customHeight="1">
      <c r="A23" s="412">
        <v>11</v>
      </c>
      <c r="B23" s="29"/>
      <c r="C23" s="29"/>
      <c r="D23" s="29"/>
      <c r="E23" s="263" t="s">
        <v>384</v>
      </c>
      <c r="F23" s="30"/>
      <c r="G23" s="29"/>
      <c r="H23" s="392" t="s">
        <v>423</v>
      </c>
      <c r="I23" s="393" t="s">
        <v>48</v>
      </c>
      <c r="J23" s="415" t="s">
        <v>424</v>
      </c>
      <c r="K23" s="242" t="s">
        <v>335</v>
      </c>
      <c r="L23" s="30" t="s">
        <v>132</v>
      </c>
      <c r="M23" s="30"/>
      <c r="N23" s="30"/>
      <c r="O23" s="395" t="s">
        <v>393</v>
      </c>
    </row>
    <row r="24" spans="1:15" s="52" customFormat="1" ht="41.25" customHeight="1" hidden="1">
      <c r="A24" s="412">
        <v>13</v>
      </c>
      <c r="B24" s="29"/>
      <c r="C24" s="29"/>
      <c r="D24" s="29"/>
      <c r="E24" s="263" t="s">
        <v>383</v>
      </c>
      <c r="F24" s="30"/>
      <c r="G24" s="29"/>
      <c r="H24" s="398" t="s">
        <v>400</v>
      </c>
      <c r="I24" s="393" t="s">
        <v>17</v>
      </c>
      <c r="J24" s="415"/>
      <c r="K24" s="242" t="s">
        <v>335</v>
      </c>
      <c r="L24" s="30" t="s">
        <v>132</v>
      </c>
      <c r="M24" s="30"/>
      <c r="N24" s="30"/>
      <c r="O24" s="395" t="s">
        <v>393</v>
      </c>
    </row>
    <row r="25" spans="1:15" s="52" customFormat="1" ht="41.25" customHeight="1" hidden="1">
      <c r="A25" s="412">
        <v>14</v>
      </c>
      <c r="B25" s="29"/>
      <c r="C25" s="29"/>
      <c r="D25" s="29"/>
      <c r="E25" s="263" t="s">
        <v>391</v>
      </c>
      <c r="F25" s="30"/>
      <c r="G25" s="29"/>
      <c r="H25" s="263" t="s">
        <v>334</v>
      </c>
      <c r="I25" s="415"/>
      <c r="J25" s="415"/>
      <c r="K25" s="242" t="s">
        <v>335</v>
      </c>
      <c r="L25" s="30" t="s">
        <v>132</v>
      </c>
      <c r="M25" s="30"/>
      <c r="N25" s="30"/>
      <c r="O25" s="395" t="s">
        <v>393</v>
      </c>
    </row>
    <row r="26" spans="1:15" s="52" customFormat="1" ht="41.25" customHeight="1">
      <c r="A26" s="412">
        <v>12</v>
      </c>
      <c r="B26" s="29"/>
      <c r="C26" s="29"/>
      <c r="D26" s="29"/>
      <c r="E26" s="262" t="s">
        <v>374</v>
      </c>
      <c r="F26" s="30"/>
      <c r="G26" s="29"/>
      <c r="H26" s="397" t="s">
        <v>396</v>
      </c>
      <c r="I26" s="396" t="s">
        <v>110</v>
      </c>
      <c r="J26" s="415" t="s">
        <v>425</v>
      </c>
      <c r="K26" s="242" t="s">
        <v>333</v>
      </c>
      <c r="L26" s="30" t="s">
        <v>132</v>
      </c>
      <c r="M26" s="30"/>
      <c r="N26" s="30"/>
      <c r="O26" s="395" t="s">
        <v>369</v>
      </c>
    </row>
    <row r="27" spans="1:15" s="52" customFormat="1" ht="41.25" customHeight="1">
      <c r="A27" s="412">
        <v>13</v>
      </c>
      <c r="B27" s="29"/>
      <c r="C27" s="29"/>
      <c r="D27" s="29"/>
      <c r="E27" s="263" t="s">
        <v>356</v>
      </c>
      <c r="F27" s="30"/>
      <c r="G27" s="29"/>
      <c r="H27" s="398" t="s">
        <v>402</v>
      </c>
      <c r="I27" s="393" t="s">
        <v>68</v>
      </c>
      <c r="J27" s="30" t="s">
        <v>333</v>
      </c>
      <c r="K27" s="242" t="s">
        <v>333</v>
      </c>
      <c r="L27" s="30" t="s">
        <v>132</v>
      </c>
      <c r="M27" s="30"/>
      <c r="N27" s="30"/>
      <c r="O27" s="395" t="s">
        <v>353</v>
      </c>
    </row>
    <row r="28" spans="1:15" s="52" customFormat="1" ht="41.25" customHeight="1">
      <c r="A28" s="412">
        <v>14</v>
      </c>
      <c r="B28" s="29"/>
      <c r="C28" s="29"/>
      <c r="D28" s="29"/>
      <c r="E28" s="263" t="s">
        <v>365</v>
      </c>
      <c r="F28" s="30"/>
      <c r="G28" s="29"/>
      <c r="H28" s="263" t="s">
        <v>428</v>
      </c>
      <c r="I28" s="416" t="s">
        <v>426</v>
      </c>
      <c r="J28" s="415" t="s">
        <v>425</v>
      </c>
      <c r="K28" s="242" t="s">
        <v>333</v>
      </c>
      <c r="L28" s="30" t="s">
        <v>132</v>
      </c>
      <c r="M28" s="30"/>
      <c r="N28" s="30"/>
      <c r="O28" s="395" t="s">
        <v>361</v>
      </c>
    </row>
    <row r="29" spans="1:15" s="52" customFormat="1" ht="41.25" customHeight="1" hidden="1">
      <c r="A29" s="412">
        <v>18</v>
      </c>
      <c r="B29" s="29"/>
      <c r="C29" s="29"/>
      <c r="D29" s="29"/>
      <c r="E29" s="262" t="s">
        <v>375</v>
      </c>
      <c r="F29" s="30"/>
      <c r="G29" s="29"/>
      <c r="H29" s="397" t="s">
        <v>396</v>
      </c>
      <c r="I29" s="396" t="s">
        <v>110</v>
      </c>
      <c r="J29" s="415"/>
      <c r="K29" s="242" t="s">
        <v>333</v>
      </c>
      <c r="L29" s="30" t="s">
        <v>132</v>
      </c>
      <c r="M29" s="30"/>
      <c r="N29" s="30"/>
      <c r="O29" s="395" t="s">
        <v>369</v>
      </c>
    </row>
    <row r="30" spans="1:15" s="52" customFormat="1" ht="41.25" customHeight="1">
      <c r="A30" s="412">
        <v>15</v>
      </c>
      <c r="B30" s="29"/>
      <c r="C30" s="29"/>
      <c r="D30" s="29"/>
      <c r="E30" s="263" t="s">
        <v>382</v>
      </c>
      <c r="F30" s="30"/>
      <c r="G30" s="29"/>
      <c r="H30" s="398" t="s">
        <v>397</v>
      </c>
      <c r="I30" s="393" t="s">
        <v>57</v>
      </c>
      <c r="J30" s="30" t="s">
        <v>333</v>
      </c>
      <c r="K30" s="242" t="s">
        <v>333</v>
      </c>
      <c r="L30" s="30" t="s">
        <v>132</v>
      </c>
      <c r="M30" s="30"/>
      <c r="N30" s="30"/>
      <c r="O30" s="395" t="s">
        <v>377</v>
      </c>
    </row>
    <row r="31" spans="1:15" s="52" customFormat="1" ht="41.25" customHeight="1">
      <c r="A31" s="412">
        <v>16</v>
      </c>
      <c r="B31" s="29"/>
      <c r="C31" s="29"/>
      <c r="D31" s="29"/>
      <c r="E31" s="263" t="s">
        <v>380</v>
      </c>
      <c r="F31" s="30"/>
      <c r="G31" s="29"/>
      <c r="H31" s="398" t="s">
        <v>398</v>
      </c>
      <c r="I31" s="393" t="s">
        <v>156</v>
      </c>
      <c r="J31" s="30" t="s">
        <v>333</v>
      </c>
      <c r="K31" s="242" t="s">
        <v>333</v>
      </c>
      <c r="L31" s="30" t="s">
        <v>132</v>
      </c>
      <c r="M31" s="30"/>
      <c r="N31" s="30"/>
      <c r="O31" s="395" t="s">
        <v>377</v>
      </c>
    </row>
    <row r="32" spans="1:15" s="52" customFormat="1" ht="41.25" customHeight="1" hidden="1">
      <c r="A32" s="412">
        <v>21</v>
      </c>
      <c r="B32" s="29"/>
      <c r="C32" s="29"/>
      <c r="D32" s="29"/>
      <c r="E32" s="263" t="s">
        <v>386</v>
      </c>
      <c r="F32" s="30"/>
      <c r="G32" s="29"/>
      <c r="H32" s="398" t="s">
        <v>402</v>
      </c>
      <c r="I32" s="393" t="s">
        <v>68</v>
      </c>
      <c r="J32" s="415"/>
      <c r="K32" s="242" t="s">
        <v>333</v>
      </c>
      <c r="L32" s="30" t="s">
        <v>132</v>
      </c>
      <c r="M32" s="30"/>
      <c r="N32" s="30"/>
      <c r="O32" s="395" t="s">
        <v>387</v>
      </c>
    </row>
    <row r="33" spans="1:15" s="52" customFormat="1" ht="41.25" customHeight="1" hidden="1">
      <c r="A33" s="412">
        <v>22</v>
      </c>
      <c r="B33" s="29"/>
      <c r="C33" s="29"/>
      <c r="D33" s="29"/>
      <c r="E33" s="263" t="s">
        <v>379</v>
      </c>
      <c r="F33" s="30"/>
      <c r="G33" s="29"/>
      <c r="H33" s="263" t="s">
        <v>366</v>
      </c>
      <c r="I33" s="415"/>
      <c r="J33" s="415"/>
      <c r="K33" s="242" t="s">
        <v>333</v>
      </c>
      <c r="L33" s="30" t="s">
        <v>132</v>
      </c>
      <c r="M33" s="30"/>
      <c r="N33" s="30"/>
      <c r="O33" s="395" t="s">
        <v>385</v>
      </c>
    </row>
    <row r="34" spans="1:15" s="52" customFormat="1" ht="41.25" customHeight="1" hidden="1">
      <c r="A34" s="412">
        <v>23</v>
      </c>
      <c r="B34" s="29"/>
      <c r="C34" s="29"/>
      <c r="D34" s="29"/>
      <c r="E34" s="263" t="s">
        <v>381</v>
      </c>
      <c r="F34" s="30"/>
      <c r="G34" s="29"/>
      <c r="H34" s="398" t="s">
        <v>397</v>
      </c>
      <c r="I34" s="393" t="s">
        <v>57</v>
      </c>
      <c r="J34" s="415"/>
      <c r="K34" s="242" t="s">
        <v>333</v>
      </c>
      <c r="L34" s="30" t="s">
        <v>132</v>
      </c>
      <c r="M34" s="30"/>
      <c r="N34" s="30"/>
      <c r="O34" s="395" t="s">
        <v>377</v>
      </c>
    </row>
    <row r="35" spans="1:15" s="52" customFormat="1" ht="41.25" customHeight="1" hidden="1">
      <c r="A35" s="412">
        <v>24</v>
      </c>
      <c r="B35" s="29"/>
      <c r="C35" s="29"/>
      <c r="D35" s="29"/>
      <c r="E35" s="263" t="s">
        <v>379</v>
      </c>
      <c r="F35" s="30"/>
      <c r="G35" s="29"/>
      <c r="H35" s="398" t="s">
        <v>398</v>
      </c>
      <c r="I35" s="393" t="s">
        <v>156</v>
      </c>
      <c r="J35" s="415"/>
      <c r="K35" s="242" t="s">
        <v>333</v>
      </c>
      <c r="L35" s="30" t="s">
        <v>132</v>
      </c>
      <c r="M35" s="30"/>
      <c r="N35" s="30"/>
      <c r="O35" s="395" t="s">
        <v>377</v>
      </c>
    </row>
    <row r="36" spans="1:15" s="52" customFormat="1" ht="41.25" customHeight="1">
      <c r="A36" s="412">
        <v>17</v>
      </c>
      <c r="B36" s="29"/>
      <c r="C36" s="29"/>
      <c r="D36" s="29"/>
      <c r="E36" s="263" t="s">
        <v>363</v>
      </c>
      <c r="F36" s="30"/>
      <c r="G36" s="29"/>
      <c r="H36" s="392" t="s">
        <v>394</v>
      </c>
      <c r="I36" s="393" t="s">
        <v>172</v>
      </c>
      <c r="J36" s="415" t="s">
        <v>427</v>
      </c>
      <c r="K36" s="242" t="s">
        <v>360</v>
      </c>
      <c r="L36" s="30" t="s">
        <v>132</v>
      </c>
      <c r="M36" s="30"/>
      <c r="N36" s="30"/>
      <c r="O36" s="395" t="s">
        <v>361</v>
      </c>
    </row>
    <row r="37" spans="1:15" s="52" customFormat="1" ht="41.25" customHeight="1">
      <c r="A37" s="412">
        <v>18</v>
      </c>
      <c r="B37" s="29"/>
      <c r="C37" s="29"/>
      <c r="D37" s="29"/>
      <c r="E37" s="262" t="s">
        <v>364</v>
      </c>
      <c r="F37" s="30"/>
      <c r="G37" s="29"/>
      <c r="H37" s="392" t="s">
        <v>401</v>
      </c>
      <c r="I37" s="393" t="s">
        <v>161</v>
      </c>
      <c r="J37" s="415" t="s">
        <v>427</v>
      </c>
      <c r="K37" s="242" t="s">
        <v>360</v>
      </c>
      <c r="L37" s="30" t="s">
        <v>132</v>
      </c>
      <c r="M37" s="30"/>
      <c r="N37" s="30"/>
      <c r="O37" s="395" t="s">
        <v>361</v>
      </c>
    </row>
    <row r="38" spans="1:15" s="52" customFormat="1" ht="41.25" customHeight="1">
      <c r="A38" s="412">
        <v>19</v>
      </c>
      <c r="B38" s="29"/>
      <c r="C38" s="29"/>
      <c r="D38" s="29"/>
      <c r="E38" s="263" t="s">
        <v>359</v>
      </c>
      <c r="F38" s="30"/>
      <c r="G38" s="29"/>
      <c r="H38" s="392" t="s">
        <v>429</v>
      </c>
      <c r="I38" s="396" t="s">
        <v>180</v>
      </c>
      <c r="J38" s="415" t="s">
        <v>427</v>
      </c>
      <c r="K38" s="242" t="s">
        <v>360</v>
      </c>
      <c r="L38" s="30" t="s">
        <v>132</v>
      </c>
      <c r="M38" s="30"/>
      <c r="N38" s="30"/>
      <c r="O38" s="395" t="s">
        <v>361</v>
      </c>
    </row>
    <row r="39" spans="1:15" s="52" customFormat="1" ht="41.25" customHeight="1">
      <c r="A39" s="412">
        <v>20</v>
      </c>
      <c r="B39" s="29"/>
      <c r="C39" s="29"/>
      <c r="D39" s="29"/>
      <c r="E39" s="263" t="s">
        <v>362</v>
      </c>
      <c r="F39" s="30"/>
      <c r="G39" s="29"/>
      <c r="H39" s="398" t="s">
        <v>406</v>
      </c>
      <c r="I39" s="393" t="s">
        <v>42</v>
      </c>
      <c r="J39" s="30" t="s">
        <v>434</v>
      </c>
      <c r="K39" s="242" t="s">
        <v>360</v>
      </c>
      <c r="L39" s="30" t="s">
        <v>132</v>
      </c>
      <c r="M39" s="30"/>
      <c r="N39" s="30"/>
      <c r="O39" s="395" t="s">
        <v>361</v>
      </c>
    </row>
    <row r="40" spans="1:15" ht="36.75" customHeight="1">
      <c r="A40" s="409"/>
      <c r="B40" s="41"/>
      <c r="C40" s="152"/>
      <c r="D40" s="152"/>
      <c r="E40" s="508" t="s">
        <v>154</v>
      </c>
      <c r="F40" s="508"/>
      <c r="G40" s="32"/>
      <c r="H40" s="67" t="s">
        <v>18</v>
      </c>
      <c r="I40" s="417"/>
      <c r="J40" s="417"/>
      <c r="K40" s="504" t="s">
        <v>436</v>
      </c>
      <c r="L40" s="504"/>
      <c r="M40" s="41"/>
      <c r="N40" s="41"/>
      <c r="O40" s="41"/>
    </row>
    <row r="41" spans="1:15" ht="36.75" customHeight="1">
      <c r="A41" s="410"/>
      <c r="B41" s="32"/>
      <c r="C41" s="32"/>
      <c r="D41" s="32"/>
      <c r="E41" s="509" t="s">
        <v>19</v>
      </c>
      <c r="F41" s="509"/>
      <c r="G41" s="32"/>
      <c r="H41" s="67" t="s">
        <v>19</v>
      </c>
      <c r="I41" s="417"/>
      <c r="J41" s="417"/>
      <c r="K41" s="507" t="s">
        <v>437</v>
      </c>
      <c r="L41" s="507"/>
      <c r="M41" s="32"/>
      <c r="N41" s="32"/>
      <c r="O41" s="32"/>
    </row>
    <row r="42" spans="1:15" ht="61.5" customHeight="1">
      <c r="A42" s="410"/>
      <c r="B42" s="32"/>
      <c r="C42" s="32"/>
      <c r="D42" s="32"/>
      <c r="E42" s="67"/>
      <c r="F42" s="32"/>
      <c r="G42" s="32"/>
      <c r="H42" s="32"/>
      <c r="I42" s="417"/>
      <c r="J42" s="417"/>
      <c r="K42" s="67"/>
      <c r="L42" s="32"/>
      <c r="M42" s="32"/>
      <c r="N42" s="32"/>
      <c r="O42" s="32"/>
    </row>
    <row r="43" spans="1:15" ht="63.75" customHeight="1" hidden="1">
      <c r="A43" s="410"/>
      <c r="B43" s="32"/>
      <c r="C43" s="32"/>
      <c r="D43" s="32"/>
      <c r="E43" s="67" t="s">
        <v>32</v>
      </c>
      <c r="F43" s="32"/>
      <c r="G43" s="32"/>
      <c r="H43" s="32"/>
      <c r="I43" s="417"/>
      <c r="J43" s="417"/>
      <c r="K43" s="67" t="s">
        <v>149</v>
      </c>
      <c r="L43" s="32"/>
      <c r="M43" s="32"/>
      <c r="N43" s="32"/>
      <c r="O43" s="32"/>
    </row>
    <row r="44" spans="1:15" ht="30" customHeight="1">
      <c r="A44" s="410"/>
      <c r="B44" s="32"/>
      <c r="C44" s="32"/>
      <c r="D44" s="32"/>
      <c r="E44" s="33"/>
      <c r="F44" s="32"/>
      <c r="G44" s="32"/>
      <c r="H44" s="32"/>
      <c r="I44" s="417"/>
      <c r="J44" s="417"/>
      <c r="K44" s="67"/>
      <c r="L44" s="32"/>
      <c r="M44" s="32"/>
      <c r="N44" s="32"/>
      <c r="O44" s="32"/>
    </row>
    <row r="45" spans="1:15" s="390" customFormat="1" ht="74.25" customHeight="1">
      <c r="A45" s="413"/>
      <c r="B45" s="252"/>
      <c r="C45" s="252"/>
      <c r="D45" s="252"/>
      <c r="E45" s="255"/>
      <c r="F45" s="255"/>
      <c r="G45" s="252"/>
      <c r="H45" s="255"/>
      <c r="I45" s="418"/>
      <c r="J45" s="418"/>
      <c r="K45" s="255"/>
      <c r="L45" s="255"/>
      <c r="M45" s="255"/>
      <c r="N45" s="255"/>
      <c r="O45" s="44"/>
    </row>
    <row r="46" spans="1:15" s="390" customFormat="1" ht="74.25" customHeight="1">
      <c r="A46" s="413"/>
      <c r="B46" s="252"/>
      <c r="C46" s="252"/>
      <c r="D46" s="252"/>
      <c r="E46" s="255"/>
      <c r="F46" s="255"/>
      <c r="G46" s="252"/>
      <c r="H46" s="255"/>
      <c r="I46" s="418"/>
      <c r="J46" s="418"/>
      <c r="K46" s="255"/>
      <c r="L46" s="255"/>
      <c r="M46" s="255"/>
      <c r="N46" s="255"/>
      <c r="O46" s="44"/>
    </row>
    <row r="47" spans="1:15" ht="14.25">
      <c r="A47" s="410"/>
      <c r="B47" s="32"/>
      <c r="C47" s="32"/>
      <c r="D47" s="32"/>
      <c r="E47" s="32"/>
      <c r="F47" s="32"/>
      <c r="G47" s="32"/>
      <c r="H47" s="32"/>
      <c r="I47" s="417"/>
      <c r="J47" s="417"/>
      <c r="K47" s="32"/>
      <c r="L47" s="32"/>
      <c r="M47" s="32"/>
      <c r="N47" s="32"/>
      <c r="O47" s="32"/>
    </row>
    <row r="48" spans="1:15" ht="14.25">
      <c r="A48" s="410"/>
      <c r="B48" s="32"/>
      <c r="C48" s="32"/>
      <c r="D48" s="32"/>
      <c r="E48" s="32"/>
      <c r="F48" s="32"/>
      <c r="G48" s="32"/>
      <c r="H48" s="32"/>
      <c r="I48" s="417"/>
      <c r="J48" s="417"/>
      <c r="K48" s="32"/>
      <c r="L48" s="32"/>
      <c r="M48" s="32"/>
      <c r="N48" s="32"/>
      <c r="O48" s="32"/>
    </row>
  </sheetData>
  <sheetProtection/>
  <mergeCells count="10">
    <mergeCell ref="A1:L1"/>
    <mergeCell ref="A2:L2"/>
    <mergeCell ref="A3:O3"/>
    <mergeCell ref="A4:O4"/>
    <mergeCell ref="A6:O6"/>
    <mergeCell ref="A7:O7"/>
    <mergeCell ref="A5:O5"/>
    <mergeCell ref="K41:L41"/>
    <mergeCell ref="E40:F40"/>
    <mergeCell ref="E41:F41"/>
  </mergeCells>
  <printOptions horizontalCentered="1"/>
  <pageMargins left="0.2362204724409449" right="0.11811023622047245" top="0.35433070866141736" bottom="0.5511811023622047" header="0.31496062992125984" footer="0.31496062992125984"/>
  <pageSetup fitToHeight="2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2017-08-28T05:07:00Z</cp:lastPrinted>
  <dcterms:created xsi:type="dcterms:W3CDTF">2011-05-26T06:27:55Z</dcterms:created>
  <dcterms:modified xsi:type="dcterms:W3CDTF">2017-08-30T09:18:46Z</dcterms:modified>
  <cp:category/>
  <cp:version/>
  <cp:contentType/>
  <cp:contentStatus/>
</cp:coreProperties>
</file>